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/>
  <mc:AlternateContent xmlns:mc="http://schemas.openxmlformats.org/markup-compatibility/2006">
    <mc:Choice Requires="x15">
      <x15ac:absPath xmlns:x15ac="http://schemas.microsoft.com/office/spreadsheetml/2010/11/ac" url="C:\Users\Andrijana\Documents\__________DOKUMENTI 2022\Financijski plan 2022\Ostvarenje 2022\"/>
    </mc:Choice>
  </mc:AlternateContent>
  <xr:revisionPtr revIDLastSave="0" documentId="13_ncr:1_{6BADFD03-3C6A-49B1-824F-BBB3F69CFE69}" xr6:coauthVersionLast="36" xr6:coauthVersionMax="36" xr10:uidLastSave="{00000000-0000-0000-0000-000000000000}"/>
  <bookViews>
    <workbookView xWindow="0" yWindow="0" windowWidth="28800" windowHeight="11685" xr2:uid="{CC108D00-1E85-4252-B858-B5FC1DAC540A}"/>
  </bookViews>
  <sheets>
    <sheet name="Naslovna" sheetId="6" r:id="rId1"/>
    <sheet name="KONSOLIDIRANI" sheetId="3" r:id="rId2"/>
    <sheet name="prorač. " sheetId="1" r:id="rId3"/>
    <sheet name="vanpror." sheetId="2" r:id="rId4"/>
    <sheet name="vanpror. prihodi" sheetId="4" r:id="rId5"/>
    <sheet name="Sheet1" sheetId="7" state="hidden" r:id="rId6"/>
  </sheets>
  <definedNames>
    <definedName name="_xlnm.Print_Area" localSheetId="1">KONSOLIDIRANI!$A$7:$F$199</definedName>
    <definedName name="_xlnm.Print_Area" localSheetId="0">Naslovna!$A$1:$I$30</definedName>
    <definedName name="_xlnm.Print_Area" localSheetId="4">'vanpror. prihodi'!$A$1:$F$25</definedName>
    <definedName name="_xlnm.Print_Titles" localSheetId="1">KONSOLIDIRANI!$7:$8</definedName>
  </definedNames>
  <calcPr calcId="191029"/>
</workbook>
</file>

<file path=xl/calcChain.xml><?xml version="1.0" encoding="utf-8"?>
<calcChain xmlns="http://schemas.openxmlformats.org/spreadsheetml/2006/main">
  <c r="F38" i="2" l="1"/>
  <c r="A108" i="3"/>
  <c r="C100" i="3"/>
  <c r="B100" i="3"/>
  <c r="A100" i="3"/>
  <c r="C93" i="3"/>
  <c r="B93" i="3"/>
  <c r="A93" i="3"/>
  <c r="F16" i="1"/>
  <c r="F17" i="1"/>
  <c r="E21" i="3"/>
  <c r="D16" i="3"/>
  <c r="E16" i="3"/>
  <c r="F16" i="3"/>
  <c r="E60" i="2" l="1"/>
  <c r="D60" i="2"/>
  <c r="E43" i="2"/>
  <c r="D43" i="2"/>
  <c r="D118" i="3"/>
  <c r="E118" i="3"/>
  <c r="D119" i="3"/>
  <c r="E119" i="3"/>
  <c r="D120" i="3"/>
  <c r="E120" i="3"/>
  <c r="D121" i="3"/>
  <c r="E121" i="3"/>
  <c r="D122" i="3"/>
  <c r="E122" i="3"/>
  <c r="D123" i="3"/>
  <c r="E123" i="3"/>
  <c r="D124" i="3"/>
  <c r="E124" i="3"/>
  <c r="D125" i="3"/>
  <c r="E125" i="3"/>
  <c r="D126" i="3"/>
  <c r="E126" i="3"/>
  <c r="D127" i="3"/>
  <c r="E127" i="3"/>
  <c r="D128" i="3"/>
  <c r="E128" i="3"/>
  <c r="D129" i="3"/>
  <c r="E129" i="3"/>
  <c r="D130" i="3"/>
  <c r="E130" i="3"/>
  <c r="F95" i="2" l="1"/>
  <c r="F96" i="2"/>
  <c r="F24" i="4" l="1"/>
  <c r="F22" i="4"/>
  <c r="F21" i="4"/>
  <c r="F20" i="4"/>
  <c r="F19" i="4"/>
  <c r="F18" i="4"/>
  <c r="F17" i="4"/>
  <c r="F16" i="4"/>
  <c r="F12" i="4"/>
  <c r="F11" i="4"/>
  <c r="F10" i="4"/>
  <c r="F9" i="4"/>
  <c r="F91" i="2"/>
  <c r="F89" i="2"/>
  <c r="F88" i="2"/>
  <c r="F87" i="2"/>
  <c r="F86" i="2"/>
  <c r="F85" i="2"/>
  <c r="F84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58" i="2"/>
  <c r="F113" i="3" s="1"/>
  <c r="F57" i="2"/>
  <c r="F56" i="2"/>
  <c r="F111" i="3" s="1"/>
  <c r="F55" i="2"/>
  <c r="F54" i="2"/>
  <c r="F52" i="2"/>
  <c r="F51" i="2"/>
  <c r="F50" i="2"/>
  <c r="F49" i="2"/>
  <c r="F48" i="2"/>
  <c r="F47" i="2"/>
  <c r="F46" i="2"/>
  <c r="F44" i="2"/>
  <c r="F42" i="2"/>
  <c r="F41" i="2"/>
  <c r="F40" i="2"/>
  <c r="F39" i="2"/>
  <c r="F37" i="2"/>
  <c r="F36" i="2"/>
  <c r="F35" i="2"/>
  <c r="F34" i="2"/>
  <c r="F33" i="2"/>
  <c r="F32" i="2"/>
  <c r="F31" i="2"/>
  <c r="F30" i="2"/>
  <c r="F29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E66" i="1"/>
  <c r="D66" i="1"/>
  <c r="F79" i="1"/>
  <c r="F128" i="3" s="1"/>
  <c r="F80" i="1"/>
  <c r="F129" i="3" s="1"/>
  <c r="F81" i="1"/>
  <c r="F130" i="3" s="1"/>
  <c r="F78" i="1"/>
  <c r="F127" i="3" s="1"/>
  <c r="F74" i="1"/>
  <c r="F123" i="3" s="1"/>
  <c r="F75" i="1"/>
  <c r="F124" i="3" s="1"/>
  <c r="F73" i="1"/>
  <c r="F122" i="3" s="1"/>
  <c r="F113" i="1"/>
  <c r="F110" i="1"/>
  <c r="F109" i="1"/>
  <c r="F107" i="1"/>
  <c r="F106" i="1"/>
  <c r="F105" i="1"/>
  <c r="F104" i="1"/>
  <c r="F103" i="1"/>
  <c r="F102" i="1"/>
  <c r="F101" i="1"/>
  <c r="F100" i="1"/>
  <c r="F98" i="1"/>
  <c r="F97" i="1"/>
  <c r="F96" i="1"/>
  <c r="F95" i="1"/>
  <c r="F92" i="1"/>
  <c r="F91" i="1"/>
  <c r="F90" i="1"/>
  <c r="F89" i="1"/>
  <c r="F88" i="1"/>
  <c r="F87" i="1"/>
  <c r="F86" i="1"/>
  <c r="F85" i="1"/>
  <c r="F83" i="1"/>
  <c r="F77" i="1"/>
  <c r="F126" i="3" s="1"/>
  <c r="F76" i="1"/>
  <c r="F125" i="3" s="1"/>
  <c r="F72" i="1"/>
  <c r="F121" i="3" s="1"/>
  <c r="F71" i="1"/>
  <c r="F120" i="3" s="1"/>
  <c r="F70" i="1"/>
  <c r="F119" i="3" s="1"/>
  <c r="F69" i="1"/>
  <c r="F118" i="3" s="1"/>
  <c r="F68" i="1"/>
  <c r="F67" i="1"/>
  <c r="F66" i="1" s="1"/>
  <c r="F65" i="1"/>
  <c r="F64" i="1"/>
  <c r="F63" i="1"/>
  <c r="F62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5" i="1"/>
  <c r="F14" i="1"/>
  <c r="F10" i="1" s="1"/>
  <c r="F13" i="1"/>
  <c r="F12" i="1"/>
  <c r="F11" i="1"/>
  <c r="D134" i="3"/>
  <c r="E134" i="3"/>
  <c r="A52" i="3"/>
  <c r="B52" i="3"/>
  <c r="C52" i="3"/>
  <c r="D52" i="3"/>
  <c r="E52" i="3"/>
  <c r="D111" i="3"/>
  <c r="E111" i="3"/>
  <c r="D112" i="3"/>
  <c r="E112" i="3"/>
  <c r="D113" i="3"/>
  <c r="E113" i="3"/>
  <c r="F134" i="3" l="1"/>
  <c r="F52" i="3"/>
  <c r="F43" i="2"/>
  <c r="F60" i="2"/>
  <c r="F112" i="3"/>
  <c r="D14" i="3" l="1"/>
  <c r="E14" i="3"/>
  <c r="F14" i="3"/>
  <c r="D101" i="3"/>
  <c r="E101" i="3"/>
  <c r="F101" i="3"/>
  <c r="D102" i="3"/>
  <c r="E102" i="3"/>
  <c r="F102" i="3"/>
  <c r="D103" i="3"/>
  <c r="E103" i="3"/>
  <c r="F103" i="3"/>
  <c r="D104" i="3"/>
  <c r="E104" i="3"/>
  <c r="F104" i="3"/>
  <c r="D105" i="3"/>
  <c r="E105" i="3"/>
  <c r="F105" i="3"/>
  <c r="D106" i="3"/>
  <c r="E106" i="3"/>
  <c r="F106" i="3"/>
  <c r="D107" i="3"/>
  <c r="E107" i="3"/>
  <c r="F107" i="3"/>
  <c r="D109" i="3"/>
  <c r="E109" i="3"/>
  <c r="F109" i="3"/>
  <c r="D110" i="3"/>
  <c r="E110" i="3"/>
  <c r="F110" i="3"/>
  <c r="D133" i="3"/>
  <c r="E133" i="3"/>
  <c r="F133" i="3"/>
  <c r="D135" i="3"/>
  <c r="E135" i="3"/>
  <c r="F135" i="3"/>
  <c r="D136" i="3"/>
  <c r="E136" i="3"/>
  <c r="F136" i="3"/>
  <c r="D151" i="3"/>
  <c r="E151" i="3"/>
  <c r="F151" i="3"/>
  <c r="D139" i="3"/>
  <c r="E139" i="3"/>
  <c r="F139" i="3"/>
  <c r="D144" i="3"/>
  <c r="E144" i="3"/>
  <c r="F144" i="3"/>
  <c r="D145" i="3"/>
  <c r="E145" i="3"/>
  <c r="F145" i="3"/>
  <c r="D146" i="3"/>
  <c r="E146" i="3"/>
  <c r="F146" i="3"/>
  <c r="F90" i="3" l="1"/>
  <c r="E90" i="3"/>
  <c r="D90" i="3"/>
  <c r="D150" i="3"/>
  <c r="E150" i="3"/>
  <c r="F150" i="3"/>
  <c r="D152" i="3"/>
  <c r="E152" i="3"/>
  <c r="F152" i="3"/>
  <c r="D153" i="3"/>
  <c r="E153" i="3"/>
  <c r="F153" i="3"/>
  <c r="F99" i="3"/>
  <c r="E99" i="3"/>
  <c r="D99" i="3"/>
  <c r="D98" i="3" s="1"/>
  <c r="F103" i="2"/>
  <c r="E103" i="2"/>
  <c r="D103" i="2"/>
  <c r="D148" i="3"/>
  <c r="E148" i="3"/>
  <c r="F148" i="3"/>
  <c r="D49" i="3"/>
  <c r="E49" i="3"/>
  <c r="F49" i="3"/>
  <c r="F198" i="3" l="1"/>
  <c r="F197" i="3"/>
  <c r="F194" i="3"/>
  <c r="F191" i="3"/>
  <c r="F190" i="3"/>
  <c r="F188" i="3"/>
  <c r="F186" i="3"/>
  <c r="F185" i="3"/>
  <c r="F184" i="3"/>
  <c r="F183" i="3"/>
  <c r="F182" i="3"/>
  <c r="F181" i="3"/>
  <c r="F180" i="3"/>
  <c r="F179" i="3"/>
  <c r="F177" i="3"/>
  <c r="F176" i="3"/>
  <c r="F175" i="3"/>
  <c r="F174" i="3"/>
  <c r="F171" i="3"/>
  <c r="F170" i="3"/>
  <c r="F169" i="3"/>
  <c r="F168" i="3"/>
  <c r="F167" i="3"/>
  <c r="F166" i="3"/>
  <c r="F165" i="3"/>
  <c r="F164" i="3"/>
  <c r="F162" i="3"/>
  <c r="F160" i="3"/>
  <c r="F159" i="3"/>
  <c r="F158" i="3"/>
  <c r="F157" i="3"/>
  <c r="F156" i="3"/>
  <c r="F155" i="3"/>
  <c r="F149" i="3"/>
  <c r="F147" i="3"/>
  <c r="F143" i="3"/>
  <c r="F142" i="3"/>
  <c r="F141" i="3"/>
  <c r="F140" i="3"/>
  <c r="F138" i="3"/>
  <c r="F137" i="3"/>
  <c r="F132" i="3"/>
  <c r="F117" i="3"/>
  <c r="F116" i="3"/>
  <c r="F97" i="3"/>
  <c r="F96" i="3"/>
  <c r="F95" i="3"/>
  <c r="F94" i="3"/>
  <c r="F92" i="3"/>
  <c r="F91" i="3"/>
  <c r="F89" i="3"/>
  <c r="F88" i="3"/>
  <c r="F87" i="3"/>
  <c r="F86" i="3"/>
  <c r="F85" i="3"/>
  <c r="F84" i="3"/>
  <c r="F82" i="3"/>
  <c r="F81" i="3"/>
  <c r="F80" i="3"/>
  <c r="F79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59" i="3"/>
  <c r="F58" i="3"/>
  <c r="F57" i="3"/>
  <c r="F56" i="3"/>
  <c r="F55" i="3"/>
  <c r="F54" i="3"/>
  <c r="F53" i="3"/>
  <c r="F51" i="3"/>
  <c r="F50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5" i="3"/>
  <c r="F13" i="3"/>
  <c r="F12" i="3"/>
  <c r="F11" i="3"/>
  <c r="F119" i="1"/>
  <c r="F112" i="1"/>
  <c r="F111" i="1" s="1"/>
  <c r="F108" i="1"/>
  <c r="F99" i="1"/>
  <c r="F120" i="1" s="1"/>
  <c r="F94" i="1"/>
  <c r="F84" i="1"/>
  <c r="F82" i="1"/>
  <c r="F61" i="1"/>
  <c r="F9" i="1"/>
  <c r="F94" i="2"/>
  <c r="F93" i="2" s="1"/>
  <c r="F92" i="2" s="1"/>
  <c r="F90" i="2"/>
  <c r="F83" i="2"/>
  <c r="F59" i="2" s="1"/>
  <c r="F98" i="3" s="1"/>
  <c r="F28" i="2"/>
  <c r="F27" i="2" s="1"/>
  <c r="F10" i="2"/>
  <c r="F100" i="2" s="1"/>
  <c r="F23" i="4"/>
  <c r="F15" i="4"/>
  <c r="F8" i="4"/>
  <c r="F131" i="3" l="1"/>
  <c r="F161" i="3"/>
  <c r="F193" i="3"/>
  <c r="F205" i="3"/>
  <c r="F32" i="4"/>
  <c r="F31" i="4"/>
  <c r="F187" i="3"/>
  <c r="F83" i="3"/>
  <c r="F30" i="4"/>
  <c r="F196" i="3"/>
  <c r="F115" i="3"/>
  <c r="F102" i="2"/>
  <c r="F154" i="3"/>
  <c r="F163" i="3"/>
  <c r="F173" i="3"/>
  <c r="F10" i="3"/>
  <c r="F78" i="3"/>
  <c r="F60" i="3"/>
  <c r="F93" i="1"/>
  <c r="F60" i="1" s="1"/>
  <c r="F8" i="1" s="1"/>
  <c r="F178" i="3"/>
  <c r="F26" i="2"/>
  <c r="F9" i="2"/>
  <c r="F117" i="1"/>
  <c r="F101" i="2"/>
  <c r="F118" i="1"/>
  <c r="F189" i="3"/>
  <c r="D9" i="7"/>
  <c r="D8" i="7"/>
  <c r="D7" i="7"/>
  <c r="D6" i="7"/>
  <c r="D5" i="7"/>
  <c r="D4" i="7"/>
  <c r="D3" i="7"/>
  <c r="F206" i="3" l="1"/>
  <c r="F204" i="3"/>
  <c r="F208" i="3"/>
  <c r="F210" i="3"/>
  <c r="F207" i="3"/>
  <c r="F195" i="3"/>
  <c r="F8" i="2"/>
  <c r="F77" i="3"/>
  <c r="F203" i="3"/>
  <c r="F104" i="2"/>
  <c r="F114" i="3"/>
  <c r="F209" i="3"/>
  <c r="F9" i="3"/>
  <c r="F172" i="3"/>
  <c r="F121" i="1"/>
  <c r="D190" i="3"/>
  <c r="F192" i="3" l="1"/>
  <c r="F105" i="2"/>
  <c r="F211" i="3"/>
  <c r="F76" i="3"/>
  <c r="F214" i="3"/>
  <c r="F122" i="1"/>
  <c r="D164" i="3"/>
  <c r="E164" i="3"/>
  <c r="D165" i="3"/>
  <c r="E165" i="3"/>
  <c r="D166" i="3"/>
  <c r="E166" i="3"/>
  <c r="D167" i="3"/>
  <c r="E167" i="3"/>
  <c r="D168" i="3"/>
  <c r="E168" i="3"/>
  <c r="D169" i="3"/>
  <c r="E169" i="3"/>
  <c r="D170" i="3"/>
  <c r="E170" i="3"/>
  <c r="D171" i="3"/>
  <c r="E171" i="3"/>
  <c r="F8" i="3" l="1"/>
  <c r="F212" i="3" l="1"/>
  <c r="F215" i="3" s="1"/>
  <c r="E10" i="1"/>
  <c r="E9" i="1" s="1"/>
  <c r="E61" i="1"/>
  <c r="E82" i="1"/>
  <c r="E84" i="1"/>
  <c r="E94" i="1"/>
  <c r="E99" i="1"/>
  <c r="E108" i="1"/>
  <c r="E112" i="1"/>
  <c r="E111" i="1" s="1"/>
  <c r="E93" i="1" l="1"/>
  <c r="E60" i="1"/>
  <c r="E8" i="1" s="1"/>
  <c r="E118" i="1" l="1"/>
  <c r="D119" i="1"/>
  <c r="E119" i="1"/>
  <c r="D162" i="3"/>
  <c r="E162" i="3"/>
  <c r="E161" i="3" s="1"/>
  <c r="D82" i="1"/>
  <c r="D161" i="3" l="1"/>
  <c r="B75" i="3" l="1"/>
  <c r="C75" i="3"/>
  <c r="D74" i="3"/>
  <c r="E74" i="3"/>
  <c r="D75" i="3"/>
  <c r="E75" i="3"/>
  <c r="D10" i="2"/>
  <c r="E10" i="2"/>
  <c r="E14" i="4" s="1"/>
  <c r="F14" i="4" s="1"/>
  <c r="F13" i="4" l="1"/>
  <c r="D10" i="1"/>
  <c r="F29" i="4" l="1"/>
  <c r="F33" i="4" s="1"/>
  <c r="F27" i="4"/>
  <c r="E117" i="1"/>
  <c r="E120" i="1"/>
  <c r="E28" i="2"/>
  <c r="E27" i="2" s="1"/>
  <c r="E83" i="2"/>
  <c r="E90" i="2"/>
  <c r="E94" i="2"/>
  <c r="E93" i="2" s="1"/>
  <c r="E92" i="2" s="1"/>
  <c r="E8" i="4"/>
  <c r="E30" i="4" s="1"/>
  <c r="E13" i="4"/>
  <c r="E29" i="4" s="1"/>
  <c r="E15" i="4"/>
  <c r="E31" i="4" s="1"/>
  <c r="E23" i="4"/>
  <c r="E32" i="4" s="1"/>
  <c r="G32" i="4" s="1"/>
  <c r="E11" i="3"/>
  <c r="E12" i="3"/>
  <c r="E13" i="3"/>
  <c r="E15" i="3"/>
  <c r="E17" i="3"/>
  <c r="E18" i="3"/>
  <c r="E19" i="3"/>
  <c r="E20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50" i="3"/>
  <c r="E51" i="3"/>
  <c r="E53" i="3"/>
  <c r="E54" i="3"/>
  <c r="E55" i="3"/>
  <c r="E56" i="3"/>
  <c r="E57" i="3"/>
  <c r="E58" i="3"/>
  <c r="E59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9" i="3"/>
  <c r="E80" i="3"/>
  <c r="E81" i="3"/>
  <c r="E82" i="3"/>
  <c r="E84" i="3"/>
  <c r="E85" i="3"/>
  <c r="E86" i="3"/>
  <c r="E87" i="3"/>
  <c r="E88" i="3"/>
  <c r="E89" i="3"/>
  <c r="E91" i="3"/>
  <c r="E92" i="3"/>
  <c r="E94" i="3"/>
  <c r="E95" i="3"/>
  <c r="E96" i="3"/>
  <c r="E97" i="3"/>
  <c r="E116" i="3"/>
  <c r="E117" i="3"/>
  <c r="E132" i="3"/>
  <c r="E137" i="3"/>
  <c r="E138" i="3"/>
  <c r="E140" i="3"/>
  <c r="E141" i="3"/>
  <c r="E142" i="3"/>
  <c r="E143" i="3"/>
  <c r="E147" i="3"/>
  <c r="E149" i="3"/>
  <c r="E155" i="3"/>
  <c r="E156" i="3"/>
  <c r="E157" i="3"/>
  <c r="E158" i="3"/>
  <c r="E159" i="3"/>
  <c r="E160" i="3"/>
  <c r="E174" i="3"/>
  <c r="E175" i="3"/>
  <c r="E176" i="3"/>
  <c r="E177" i="3"/>
  <c r="E179" i="3"/>
  <c r="E180" i="3"/>
  <c r="E181" i="3"/>
  <c r="E182" i="3"/>
  <c r="E183" i="3"/>
  <c r="E184" i="3"/>
  <c r="E185" i="3"/>
  <c r="E186" i="3"/>
  <c r="E188" i="3"/>
  <c r="E190" i="3"/>
  <c r="E191" i="3"/>
  <c r="E194" i="3"/>
  <c r="E197" i="3"/>
  <c r="E198" i="3"/>
  <c r="D11" i="3"/>
  <c r="D12" i="3"/>
  <c r="D13" i="3"/>
  <c r="D15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50" i="3"/>
  <c r="D51" i="3"/>
  <c r="D53" i="3"/>
  <c r="D54" i="3"/>
  <c r="D55" i="3"/>
  <c r="D56" i="3"/>
  <c r="D57" i="3"/>
  <c r="D58" i="3"/>
  <c r="D59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9" i="3"/>
  <c r="D80" i="3"/>
  <c r="D81" i="3"/>
  <c r="D82" i="3"/>
  <c r="D84" i="3"/>
  <c r="D85" i="3"/>
  <c r="D86" i="3"/>
  <c r="D87" i="3"/>
  <c r="D88" i="3"/>
  <c r="D89" i="3"/>
  <c r="D91" i="3"/>
  <c r="D92" i="3"/>
  <c r="D94" i="3"/>
  <c r="D95" i="3"/>
  <c r="D96" i="3"/>
  <c r="D97" i="3"/>
  <c r="D116" i="3"/>
  <c r="D117" i="3"/>
  <c r="E131" i="3" l="1"/>
  <c r="E101" i="2"/>
  <c r="G30" i="4" s="1"/>
  <c r="E193" i="3"/>
  <c r="D83" i="3"/>
  <c r="E83" i="3"/>
  <c r="E121" i="1"/>
  <c r="E102" i="2"/>
  <c r="G31" i="4" s="1"/>
  <c r="E59" i="2"/>
  <c r="E60" i="3"/>
  <c r="E207" i="3" s="1"/>
  <c r="D60" i="3"/>
  <c r="E196" i="3"/>
  <c r="E208" i="3" s="1"/>
  <c r="E163" i="3"/>
  <c r="E154" i="3"/>
  <c r="E78" i="3"/>
  <c r="E10" i="3"/>
  <c r="E204" i="3" s="1"/>
  <c r="E27" i="4"/>
  <c r="E33" i="4"/>
  <c r="E189" i="3"/>
  <c r="E205" i="3"/>
  <c r="E173" i="3"/>
  <c r="E9" i="2"/>
  <c r="E100" i="2"/>
  <c r="G29" i="4" s="1"/>
  <c r="E115" i="3"/>
  <c r="E187" i="3"/>
  <c r="E178" i="3"/>
  <c r="E206" i="3" s="1"/>
  <c r="E209" i="3" l="1"/>
  <c r="E26" i="2"/>
  <c r="E8" i="2" s="1"/>
  <c r="E98" i="3"/>
  <c r="E210" i="3" s="1"/>
  <c r="E104" i="2"/>
  <c r="G33" i="4" s="1"/>
  <c r="E122" i="1"/>
  <c r="E195" i="3"/>
  <c r="E192" i="3" s="1"/>
  <c r="E114" i="3"/>
  <c r="E9" i="3"/>
  <c r="E172" i="3"/>
  <c r="E203" i="3"/>
  <c r="D28" i="2"/>
  <c r="D94" i="2"/>
  <c r="D83" i="2"/>
  <c r="D137" i="3"/>
  <c r="D138" i="3"/>
  <c r="D140" i="3"/>
  <c r="D141" i="3"/>
  <c r="D142" i="3"/>
  <c r="D143" i="3"/>
  <c r="D147" i="3"/>
  <c r="D149" i="3"/>
  <c r="D108" i="1"/>
  <c r="D180" i="3"/>
  <c r="D181" i="3"/>
  <c r="D182" i="3"/>
  <c r="D183" i="3"/>
  <c r="D184" i="3"/>
  <c r="D198" i="3"/>
  <c r="D156" i="3"/>
  <c r="D157" i="3"/>
  <c r="D158" i="3"/>
  <c r="D159" i="3"/>
  <c r="D160" i="3"/>
  <c r="D155" i="3"/>
  <c r="D132" i="3"/>
  <c r="D191" i="3"/>
  <c r="D131" i="3" l="1"/>
  <c r="D102" i="2"/>
  <c r="D27" i="2"/>
  <c r="E77" i="3"/>
  <c r="E76" i="3" s="1"/>
  <c r="E8" i="3" s="1"/>
  <c r="E212" i="3" s="1"/>
  <c r="E105" i="2"/>
  <c r="E214" i="3"/>
  <c r="D205" i="3"/>
  <c r="E211" i="3"/>
  <c r="D154" i="3"/>
  <c r="E215" i="3" l="1"/>
  <c r="D100" i="2"/>
  <c r="D8" i="4"/>
  <c r="D23" i="4"/>
  <c r="D30" i="4" l="1"/>
  <c r="D9" i="2"/>
  <c r="D32" i="4"/>
  <c r="D59" i="2"/>
  <c r="D210" i="3" s="1"/>
  <c r="D13" i="4" l="1"/>
  <c r="D15" i="4"/>
  <c r="D31" i="4" l="1"/>
  <c r="D29" i="4"/>
  <c r="D27" i="4"/>
  <c r="D185" i="3"/>
  <c r="D33" i="4" l="1"/>
  <c r="C4" i="4"/>
  <c r="D197" i="3" l="1"/>
  <c r="D194" i="3"/>
  <c r="D188" i="3"/>
  <c r="D186" i="3"/>
  <c r="D179" i="3"/>
  <c r="D175" i="3"/>
  <c r="D176" i="3"/>
  <c r="D177" i="3"/>
  <c r="D174" i="3"/>
  <c r="D115" i="3"/>
  <c r="D207" i="3"/>
  <c r="D196" i="3" l="1"/>
  <c r="D114" i="3"/>
  <c r="D193" i="3"/>
  <c r="D78" i="3"/>
  <c r="D163" i="3"/>
  <c r="D173" i="3"/>
  <c r="D178" i="3"/>
  <c r="D94" i="1"/>
  <c r="D99" i="1"/>
  <c r="D120" i="1" s="1"/>
  <c r="D77" i="3" l="1"/>
  <c r="D209" i="3"/>
  <c r="D208" i="3"/>
  <c r="D203" i="3"/>
  <c r="D93" i="1"/>
  <c r="D187" i="3"/>
  <c r="D195" i="3"/>
  <c r="D172" i="3"/>
  <c r="D10" i="3"/>
  <c r="D192" i="3" l="1"/>
  <c r="D189" i="3"/>
  <c r="D206" i="3"/>
  <c r="D9" i="3"/>
  <c r="D204" i="3"/>
  <c r="D76" i="3" l="1"/>
  <c r="D8" i="3" s="1"/>
  <c r="D211" i="3"/>
  <c r="D212" i="3" l="1"/>
  <c r="D90" i="2"/>
  <c r="D61" i="1"/>
  <c r="C8" i="3"/>
  <c r="C3" i="3"/>
  <c r="D93" i="2" l="1"/>
  <c r="D92" i="2" s="1"/>
  <c r="D101" i="2"/>
  <c r="D26" i="2"/>
  <c r="D9" i="1"/>
  <c r="D8" i="2" l="1"/>
  <c r="D104" i="2"/>
  <c r="D112" i="1"/>
  <c r="D118" i="1" s="1"/>
  <c r="D84" i="1"/>
  <c r="D105" i="2" l="1"/>
  <c r="D117" i="1"/>
  <c r="D121" i="1" s="1"/>
  <c r="D214" i="3" s="1"/>
  <c r="D60" i="1"/>
  <c r="D111" i="1"/>
  <c r="D8" i="1" l="1"/>
  <c r="D215" i="3"/>
  <c r="D122" i="1" l="1"/>
</calcChain>
</file>

<file path=xl/sharedStrings.xml><?xml version="1.0" encoding="utf-8"?>
<sst xmlns="http://schemas.openxmlformats.org/spreadsheetml/2006/main" count="1044" uniqueCount="236">
  <si>
    <t>Izvor fin.</t>
  </si>
  <si>
    <t>Konto</t>
  </si>
  <si>
    <t>Naziv</t>
  </si>
  <si>
    <t>31</t>
  </si>
  <si>
    <t>18054</t>
  </si>
  <si>
    <t>DECENTRALIZIRANE FUNKCIJE- MINIMALNI FINANCIJSKI STANDARD</t>
  </si>
  <si>
    <t>18054001</t>
  </si>
  <si>
    <t>MATERIJALNI I FINANCIJSKI RASHODI</t>
  </si>
  <si>
    <t>32111</t>
  </si>
  <si>
    <t>Dnevnice za službeni put u zemlji</t>
  </si>
  <si>
    <t>32113</t>
  </si>
  <si>
    <t>Naknade za smještaj na službenom putu u zemlji</t>
  </si>
  <si>
    <t>32115</t>
  </si>
  <si>
    <t>Naknade za prijevoz na službenom putu u zemlji</t>
  </si>
  <si>
    <t>32131</t>
  </si>
  <si>
    <t>Seminari, savjetovanja i simpoziji</t>
  </si>
  <si>
    <t>32211</t>
  </si>
  <si>
    <t>Uredski materijal</t>
  </si>
  <si>
    <t>32212</t>
  </si>
  <si>
    <t>Literatura (publikacije, časopisi, glasila, knjige i ostalo)</t>
  </si>
  <si>
    <t>32214</t>
  </si>
  <si>
    <t>Materijal i sredstva za čišćenje i održavanje</t>
  </si>
  <si>
    <t>32216</t>
  </si>
  <si>
    <t>Materijal za higijenske potrebe i njegu</t>
  </si>
  <si>
    <t>32219</t>
  </si>
  <si>
    <t>Ostali materijal za potrebe redovnog poslovanja</t>
  </si>
  <si>
    <t>32229</t>
  </si>
  <si>
    <t>Ostali materijal i sirovine</t>
  </si>
  <si>
    <t>32231</t>
  </si>
  <si>
    <t>Električna energija</t>
  </si>
  <si>
    <t>32241</t>
  </si>
  <si>
    <t>Materijal i dijelovi za tekuće i inveticijsko održavanje građevinskih objekata</t>
  </si>
  <si>
    <t>32242</t>
  </si>
  <si>
    <t>Materijal i dijelovi za tekuće i investicijsko održavanje postrojenja i opreme</t>
  </si>
  <si>
    <t>32251</t>
  </si>
  <si>
    <t>Sitni inventar</t>
  </si>
  <si>
    <t>32271</t>
  </si>
  <si>
    <t>Službena, radna i zaštitna odjeća i obuća</t>
  </si>
  <si>
    <t>32311</t>
  </si>
  <si>
    <t>Usluge telefona, telefaksa</t>
  </si>
  <si>
    <t>32313</t>
  </si>
  <si>
    <t>Poštarina (pisma, tiskanice i sl.)</t>
  </si>
  <si>
    <t>32319</t>
  </si>
  <si>
    <t>Ostale usluge za komunikaciju i prijevoz</t>
  </si>
  <si>
    <t>32321</t>
  </si>
  <si>
    <t>Usluge tekućeg i investicijskog održavanja građevinskih objekata</t>
  </si>
  <si>
    <t>32322</t>
  </si>
  <si>
    <t>Usluge tekućeg i investicijskog održavanja postrojenja i opreme</t>
  </si>
  <si>
    <t>32341</t>
  </si>
  <si>
    <t>Opskrba vodom</t>
  </si>
  <si>
    <t>32342</t>
  </si>
  <si>
    <t>Iznošenje i odvoz smeća</t>
  </si>
  <si>
    <t>32349</t>
  </si>
  <si>
    <t>Ostale komunalne usluge</t>
  </si>
  <si>
    <t>32379</t>
  </si>
  <si>
    <t>Ostale intelektualne usluge</t>
  </si>
  <si>
    <t>32381</t>
  </si>
  <si>
    <t>Usluge ažuriranja računalnih baza</t>
  </si>
  <si>
    <t>32389</t>
  </si>
  <si>
    <t>Ostale računalne usluge</t>
  </si>
  <si>
    <t>32396</t>
  </si>
  <si>
    <t>Usluge čuvanja imovine i obveza</t>
  </si>
  <si>
    <t>32399</t>
  </si>
  <si>
    <t>Ostale nespomenute usluge</t>
  </si>
  <si>
    <t>32922</t>
  </si>
  <si>
    <t>Premije osiguranja ostale imovine</t>
  </si>
  <si>
    <t>32931</t>
  </si>
  <si>
    <t>Reprezentacija</t>
  </si>
  <si>
    <t>32941</t>
  </si>
  <si>
    <t>Tuzemne članarine</t>
  </si>
  <si>
    <t>32959</t>
  </si>
  <si>
    <t>Ostale pristojbe i naknade</t>
  </si>
  <si>
    <t>32999</t>
  </si>
  <si>
    <t>Ostali nespomenuti rashodi poslovanja</t>
  </si>
  <si>
    <t>34312</t>
  </si>
  <si>
    <t>Usluge platnog prometa</t>
  </si>
  <si>
    <t>18055</t>
  </si>
  <si>
    <t>DECENTRALIZIRANE FUNKCIJE - IZNAD MINIMALNOG FINANCIJSKOG STANDARDA</t>
  </si>
  <si>
    <t>18055002</t>
  </si>
  <si>
    <t>OSTALI PROJEKTI U OSNOVNOM ŠKOLSTVU</t>
  </si>
  <si>
    <t>11</t>
  </si>
  <si>
    <t>Opći prihodi i primici</t>
  </si>
  <si>
    <t>37219</t>
  </si>
  <si>
    <t>Ostale naknade iz proračuna u novcu</t>
  </si>
  <si>
    <t>18055006</t>
  </si>
  <si>
    <t>PRODUŽENI BORAVAK</t>
  </si>
  <si>
    <t>31111</t>
  </si>
  <si>
    <t>Plaće za zaposlene</t>
  </si>
  <si>
    <t>31212</t>
  </si>
  <si>
    <t>Nagrade</t>
  </si>
  <si>
    <t>31215</t>
  </si>
  <si>
    <t>Naknade za bolest, invalidnost i smrtni slučaj</t>
  </si>
  <si>
    <t>31216</t>
  </si>
  <si>
    <t>Regres za godišnji odmor</t>
  </si>
  <si>
    <t>31219</t>
  </si>
  <si>
    <t>Ostali nenavedeni rashodi za zaposlene</t>
  </si>
  <si>
    <t>31321</t>
  </si>
  <si>
    <t>Doprinosi za obvezno zdravstveno osiguranje</t>
  </si>
  <si>
    <t>32121</t>
  </si>
  <si>
    <t>Naknade za prijevoz na posao i s posla</t>
  </si>
  <si>
    <t>18055023</t>
  </si>
  <si>
    <t>STRUČNO RAZVOJNE SLUŽBE</t>
  </si>
  <si>
    <t>18055036</t>
  </si>
  <si>
    <t>ASISTENT U NASTAVI</t>
  </si>
  <si>
    <t>44</t>
  </si>
  <si>
    <t>EU fondovi-pomoći</t>
  </si>
  <si>
    <t>18055040</t>
  </si>
  <si>
    <t>SHEMA ŠKOLSKOG VOĆA</t>
  </si>
  <si>
    <t>32224</t>
  </si>
  <si>
    <t>Namirnice</t>
  </si>
  <si>
    <t>18057</t>
  </si>
  <si>
    <t>KAPITALNO ULAGANJE U ŠKOLSTVO - IZNAD MINIMALNOG FINANCIJSKOG STANDARDA</t>
  </si>
  <si>
    <t>18057001</t>
  </si>
  <si>
    <t>ŠKOLSKA OPREMA</t>
  </si>
  <si>
    <t>42211</t>
  </si>
  <si>
    <t>Računala i računalna oprema</t>
  </si>
  <si>
    <t>42411</t>
  </si>
  <si>
    <t>Knjige u knjižnici</t>
  </si>
  <si>
    <t>18054004</t>
  </si>
  <si>
    <t>REDOVNA DJELATNOST OSNOVNOG OBRAZOVANJA</t>
  </si>
  <si>
    <t>49</t>
  </si>
  <si>
    <t>32955</t>
  </si>
  <si>
    <t>Novčana naknada poslodavca zbog nezapošljavanja osoba s invaliditetom</t>
  </si>
  <si>
    <t>25</t>
  </si>
  <si>
    <t>55</t>
  </si>
  <si>
    <t>32363</t>
  </si>
  <si>
    <t>Laboratorijske usluge</t>
  </si>
  <si>
    <t>18055039</t>
  </si>
  <si>
    <t>NABAVA ŠKOLSKIH UDŽBENIKA</t>
  </si>
  <si>
    <t>IZVOR 11</t>
  </si>
  <si>
    <t>IZVOR 31</t>
  </si>
  <si>
    <t>IZVOR 44</t>
  </si>
  <si>
    <t>IZVOR 49</t>
  </si>
  <si>
    <t>IZVOR 25</t>
  </si>
  <si>
    <t>IZVOR 55</t>
  </si>
  <si>
    <t>32233</t>
  </si>
  <si>
    <t>Plin</t>
  </si>
  <si>
    <t>32234</t>
  </si>
  <si>
    <t>Motorni benzin i dizel gorivo</t>
  </si>
  <si>
    <t>32239</t>
  </si>
  <si>
    <t>Ostali materijali za proizvodnju energije (ugljen, drva, teško ulje)</t>
  </si>
  <si>
    <t>32244</t>
  </si>
  <si>
    <t>Ostali materijal i dijelovi za tekuće i investicijsko održavanje</t>
  </si>
  <si>
    <t>32343</t>
  </si>
  <si>
    <t>Deratizacija i dezinsekcija</t>
  </si>
  <si>
    <t>Licence</t>
  </si>
  <si>
    <t>32373</t>
  </si>
  <si>
    <t>Usluge odvjetnika i pravnog savjetovanja</t>
  </si>
  <si>
    <t>32391</t>
  </si>
  <si>
    <t>Grafičke i tiskarske usluge, usluge kopiranja i uvezivanja i slično</t>
  </si>
  <si>
    <t>37221</t>
  </si>
  <si>
    <t>Sufinanciranje cijene prijevoza</t>
  </si>
  <si>
    <t>31332</t>
  </si>
  <si>
    <t>Doprinos za obvezno osiguranje u slučaju nazaposlenosti</t>
  </si>
  <si>
    <t>32361</t>
  </si>
  <si>
    <t>Obvezni i preventivni zdravstveni pregledi zaposlenika</t>
  </si>
  <si>
    <t>Donacije i ostali namjenski prihodi proračunskih korisnika</t>
  </si>
  <si>
    <t>Vlastiti prihodi proračunskih korisnika</t>
  </si>
  <si>
    <t>OSNOVNA ŠKOLA I. GUNDULIĆ</t>
  </si>
  <si>
    <t>32312</t>
  </si>
  <si>
    <t>Usluge interneta</t>
  </si>
  <si>
    <t>32353</t>
  </si>
  <si>
    <t>Najamnine za opremu</t>
  </si>
  <si>
    <t>34311</t>
  </si>
  <si>
    <t>Usluge banaka</t>
  </si>
  <si>
    <t>42273</t>
  </si>
  <si>
    <t>Oprema</t>
  </si>
  <si>
    <t>Naziv Konto</t>
  </si>
  <si>
    <t>64132</t>
  </si>
  <si>
    <t>Kamate na depozite po viđenju</t>
  </si>
  <si>
    <t>66141</t>
  </si>
  <si>
    <t>Prihodi od prodanih proizvoda</t>
  </si>
  <si>
    <t>Pomoći iz državnog proračuna za plaće te ostale rashode za zaposlene</t>
  </si>
  <si>
    <t>63612</t>
  </si>
  <si>
    <t>Tekuće pomoći proračunskim korisnicima iz proračuna koji im nije nadležan</t>
  </si>
  <si>
    <t>63613</t>
  </si>
  <si>
    <t>Tekuće pomoći proračunskim korisnicima iz proračuna JLP(R)S koji im nije nadležan</t>
  </si>
  <si>
    <t>63622</t>
  </si>
  <si>
    <t>Kapitalne pomoći iz državnog proračuna proračunskim korisnicima proračuna JLP(R)S</t>
  </si>
  <si>
    <t>65264</t>
  </si>
  <si>
    <t>Sufinanciranje cijene usluge, participacije i slično</t>
  </si>
  <si>
    <t>72119</t>
  </si>
  <si>
    <t>Ostali stambeni objekti</t>
  </si>
  <si>
    <t xml:space="preserve">UKUPNO VAPROR. PRIHODI: </t>
  </si>
  <si>
    <t>Plaće po sudskim presudama</t>
  </si>
  <si>
    <t>Ostali nespomenuti prihodi po posebnim propisima</t>
  </si>
  <si>
    <t>Tekuće donacije od trgovačkih društava</t>
  </si>
  <si>
    <t>Prihodi od pruženih usluga</t>
  </si>
  <si>
    <t>IZVOR 29</t>
  </si>
  <si>
    <t>Višak</t>
  </si>
  <si>
    <t>Višak prihoda poslovanja</t>
  </si>
  <si>
    <t>Materijal i dijelovi za tekuće i investicijsko održavanje gređev.</t>
  </si>
  <si>
    <t>Uredski namještaj</t>
  </si>
  <si>
    <t>Uređaji</t>
  </si>
  <si>
    <t>Troškovi sudskih postupaka</t>
  </si>
  <si>
    <t>Doprinosi za obvezno osiguranje u slučaju nezaposlenosti</t>
  </si>
  <si>
    <t>Doprinosi za ozljede na radu</t>
  </si>
  <si>
    <t>Zatezne kamate za poreze</t>
  </si>
  <si>
    <t>Zatezne kamate na doprinose</t>
  </si>
  <si>
    <t>IZVOR 42</t>
  </si>
  <si>
    <t>OSNOVNA ŠKOLA IVANA GUNDULIĆA</t>
  </si>
  <si>
    <t>DUBROVNIK</t>
  </si>
  <si>
    <t>Ostale zatezne kamate</t>
  </si>
  <si>
    <t>TEKUĆE I INVESTICIJSKO ODRŽAVANJE IZNAD MINIMALNOG STANDARDA</t>
  </si>
  <si>
    <t>Usluge tekuĆeg i investicijskog održavanja graðevinskih objekata</t>
  </si>
  <si>
    <t>KRUH I PECIVA</t>
  </si>
  <si>
    <t>MESO I MESNE PRERAĐEVINE</t>
  </si>
  <si>
    <t>VOĆE I POVRĆE (BEZ ŠKOLSKOG VOĆA)</t>
  </si>
  <si>
    <t>OSTALE NAMIRNICE</t>
  </si>
  <si>
    <t>MATERIJAL ZA ČIŠĆENJE</t>
  </si>
  <si>
    <t>ELEKTRIČNA ENERGIJA</t>
  </si>
  <si>
    <t>ŠKOLSKO VOĆE</t>
  </si>
  <si>
    <t>PLAN 2022</t>
  </si>
  <si>
    <t>32393</t>
  </si>
  <si>
    <t>Uređenje prostora</t>
  </si>
  <si>
    <t>Doprinosi za obvezno ZO - ugovor o djelu</t>
  </si>
  <si>
    <t>Naknada za smještaj na službenom putu u zemlji</t>
  </si>
  <si>
    <t>Naknada za prijevoz na službenom putu u zemlji</t>
  </si>
  <si>
    <t>32372</t>
  </si>
  <si>
    <t>Ugovori o djelu</t>
  </si>
  <si>
    <t>42231</t>
  </si>
  <si>
    <t>Oprema za grijanje, ventilaciju i hlađenje</t>
  </si>
  <si>
    <t xml:space="preserve">Namirnice </t>
  </si>
  <si>
    <t>Grafičke i tiskarske usluge, usluge kopiranja, uvezivanja i slično</t>
  </si>
  <si>
    <t>Naknade troškova službenog puta</t>
  </si>
  <si>
    <t>Usluge tekućeg i investicijskog održavanja graðevinskih objekata</t>
  </si>
  <si>
    <t>Troškovi sudskog postupka</t>
  </si>
  <si>
    <t>Zatezne kamate za doprinose iz i na</t>
  </si>
  <si>
    <t>Zatezne kamate na poreze i prireze</t>
  </si>
  <si>
    <t>Doprinos za obv.osig. U slučaju nezaposlenosti</t>
  </si>
  <si>
    <t>rebalans +/-</t>
  </si>
  <si>
    <t>NOVI PLAN</t>
  </si>
  <si>
    <t>Ostali rashodi za službena putovanja</t>
  </si>
  <si>
    <t>Naknada za korištenje privatnog automobila u službene svrhe</t>
  </si>
  <si>
    <t>Srpanj, 2022.g.</t>
  </si>
  <si>
    <t>REBALANS FINANCIJSKOG PLANA ZA 2022.G.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</si>
</sst>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#,##0.00#####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2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2" fillId="0" borderId="0"/>
  </cellStyleXfs>
  <cellXfs count="72">
    <xf numFmtId="0" fontId="0" fillId="0" borderId="0" xfId="0"/>
    <xf numFmtId="4" fontId="0" fillId="0" borderId="0" xfId="0" applyNumberFormat="1"/>
    <xf numFmtId="4" fontId="3" fillId="2" borderId="1" xfId="0" applyNumberFormat="1" applyFont="1" applyFill="1" applyBorder="1" applyAlignment="1">
      <alignment horizontal="center"/>
    </xf>
    <xf numFmtId="4" fontId="0" fillId="0" borderId="0" xfId="0" applyNumberFormat="1" applyAlignment="1">
      <alignment horizontal="right"/>
    </xf>
    <xf numFmtId="4" fontId="4" fillId="0" borderId="0" xfId="0" applyNumberFormat="1" applyFont="1"/>
    <xf numFmtId="4" fontId="6" fillId="0" borderId="0" xfId="0" applyNumberFormat="1" applyFont="1"/>
    <xf numFmtId="4" fontId="0" fillId="0" borderId="0" xfId="0" applyNumberFormat="1" applyFill="1"/>
    <xf numFmtId="4" fontId="4" fillId="0" borderId="0" xfId="0" applyNumberFormat="1" applyFont="1" applyFill="1"/>
    <xf numFmtId="4" fontId="0" fillId="0" borderId="0" xfId="0" applyNumberFormat="1" applyAlignment="1">
      <alignment horizontal="center"/>
    </xf>
    <xf numFmtId="0" fontId="4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4" fillId="0" borderId="0" xfId="0" applyFont="1" applyAlignment="1">
      <alignment horizontal="right"/>
    </xf>
    <xf numFmtId="0" fontId="8" fillId="0" borderId="0" xfId="0" applyFont="1"/>
    <xf numFmtId="164" fontId="0" fillId="0" borderId="0" xfId="0" applyNumberFormat="1"/>
    <xf numFmtId="164" fontId="4" fillId="0" borderId="0" xfId="0" applyNumberFormat="1" applyFont="1"/>
    <xf numFmtId="0" fontId="2" fillId="0" borderId="0" xfId="1" applyAlignment="1">
      <alignment horizontal="center" vertical="center"/>
    </xf>
    <xf numFmtId="0" fontId="2" fillId="0" borderId="0" xfId="1"/>
    <xf numFmtId="49" fontId="3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4" fontId="0" fillId="0" borderId="4" xfId="0" applyNumberFormat="1" applyFill="1" applyBorder="1"/>
    <xf numFmtId="4" fontId="0" fillId="0" borderId="4" xfId="0" applyNumberFormat="1" applyFill="1" applyBorder="1" applyAlignment="1">
      <alignment horizontal="right"/>
    </xf>
    <xf numFmtId="4" fontId="4" fillId="3" borderId="4" xfId="0" applyNumberFormat="1" applyFont="1" applyFill="1" applyBorder="1" applyAlignment="1">
      <alignment horizontal="center"/>
    </xf>
    <xf numFmtId="4" fontId="4" fillId="3" borderId="4" xfId="0" applyNumberFormat="1" applyFont="1" applyFill="1" applyBorder="1"/>
    <xf numFmtId="4" fontId="4" fillId="3" borderId="4" xfId="0" applyNumberFormat="1" applyFont="1" applyFill="1" applyBorder="1" applyAlignment="1">
      <alignment horizontal="right"/>
    </xf>
    <xf numFmtId="0" fontId="0" fillId="0" borderId="4" xfId="0" applyFill="1" applyBorder="1"/>
    <xf numFmtId="164" fontId="0" fillId="0" borderId="4" xfId="0" applyNumberFormat="1" applyFill="1" applyBorder="1" applyAlignment="1">
      <alignment horizontal="right"/>
    </xf>
    <xf numFmtId="0" fontId="0" fillId="0" borderId="4" xfId="0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/>
    <xf numFmtId="164" fontId="4" fillId="0" borderId="4" xfId="0" applyNumberFormat="1" applyFont="1" applyFill="1" applyBorder="1" applyAlignment="1">
      <alignment horizontal="right"/>
    </xf>
    <xf numFmtId="0" fontId="7" fillId="0" borderId="4" xfId="0" applyFont="1" applyFill="1" applyBorder="1" applyAlignment="1">
      <alignment horizontal="center"/>
    </xf>
    <xf numFmtId="164" fontId="7" fillId="0" borderId="4" xfId="0" applyNumberFormat="1" applyFont="1" applyFill="1" applyBorder="1" applyAlignment="1">
      <alignment horizontal="right"/>
    </xf>
    <xf numFmtId="3" fontId="0" fillId="0" borderId="4" xfId="0" applyNumberForma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/>
    <xf numFmtId="4" fontId="4" fillId="0" borderId="4" xfId="0" applyNumberFormat="1" applyFont="1" applyFill="1" applyBorder="1" applyAlignment="1">
      <alignment horizontal="center"/>
    </xf>
    <xf numFmtId="4" fontId="4" fillId="0" borderId="4" xfId="0" applyNumberFormat="1" applyFont="1" applyFill="1" applyBorder="1"/>
    <xf numFmtId="4" fontId="4" fillId="0" borderId="4" xfId="0" applyNumberFormat="1" applyFont="1" applyFill="1" applyBorder="1" applyAlignment="1">
      <alignment horizontal="right"/>
    </xf>
    <xf numFmtId="4" fontId="7" fillId="0" borderId="4" xfId="0" applyNumberFormat="1" applyFont="1" applyFill="1" applyBorder="1" applyAlignment="1">
      <alignment horizontal="right"/>
    </xf>
    <xf numFmtId="0" fontId="4" fillId="0" borderId="4" xfId="0" applyFont="1" applyBorder="1"/>
    <xf numFmtId="4" fontId="0" fillId="0" borderId="4" xfId="0" applyNumberFormat="1" applyBorder="1" applyAlignment="1">
      <alignment horizontal="right"/>
    </xf>
    <xf numFmtId="4" fontId="0" fillId="0" borderId="4" xfId="0" applyNumberFormat="1" applyBorder="1" applyAlignment="1">
      <alignment horizontal="center"/>
    </xf>
    <xf numFmtId="4" fontId="0" fillId="0" borderId="4" xfId="0" applyNumberFormat="1" applyBorder="1"/>
    <xf numFmtId="0" fontId="4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left"/>
    </xf>
    <xf numFmtId="0" fontId="4" fillId="3" borderId="4" xfId="0" applyFont="1" applyFill="1" applyBorder="1"/>
    <xf numFmtId="164" fontId="4" fillId="3" borderId="4" xfId="0" applyNumberFormat="1" applyFont="1" applyFill="1" applyBorder="1" applyAlignment="1">
      <alignment horizontal="right"/>
    </xf>
    <xf numFmtId="4" fontId="0" fillId="0" borderId="3" xfId="0" applyNumberFormat="1" applyBorder="1" applyAlignment="1">
      <alignment horizontal="center"/>
    </xf>
    <xf numFmtId="4" fontId="0" fillId="0" borderId="3" xfId="0" applyNumberFormat="1" applyBorder="1"/>
    <xf numFmtId="4" fontId="0" fillId="0" borderId="3" xfId="0" applyNumberFormat="1" applyBorder="1" applyAlignment="1">
      <alignment horizontal="right"/>
    </xf>
    <xf numFmtId="4" fontId="4" fillId="3" borderId="4" xfId="0" applyNumberFormat="1" applyFont="1" applyFill="1" applyBorder="1" applyAlignment="1">
      <alignment horizontal="left"/>
    </xf>
    <xf numFmtId="0" fontId="4" fillId="0" borderId="4" xfId="0" applyFont="1" applyBorder="1" applyAlignment="1">
      <alignment horizontal="center"/>
    </xf>
    <xf numFmtId="164" fontId="4" fillId="0" borderId="4" xfId="0" applyNumberFormat="1" applyFont="1" applyBorder="1" applyAlignment="1">
      <alignment horizontal="right"/>
    </xf>
    <xf numFmtId="0" fontId="3" fillId="0" borderId="3" xfId="0" applyFont="1" applyFill="1" applyBorder="1" applyAlignment="1">
      <alignment horizontal="center"/>
    </xf>
    <xf numFmtId="0" fontId="4" fillId="0" borderId="3" xfId="0" applyFont="1" applyFill="1" applyBorder="1"/>
    <xf numFmtId="164" fontId="3" fillId="0" borderId="3" xfId="0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5" xfId="0" applyFill="1" applyBorder="1"/>
    <xf numFmtId="164" fontId="0" fillId="0" borderId="5" xfId="0" applyNumberFormat="1" applyFill="1" applyBorder="1" applyAlignment="1">
      <alignment horizontal="right"/>
    </xf>
    <xf numFmtId="1" fontId="4" fillId="3" borderId="4" xfId="0" applyNumberFormat="1" applyFont="1" applyFill="1" applyBorder="1" applyAlignment="1">
      <alignment horizontal="left"/>
    </xf>
    <xf numFmtId="0" fontId="1" fillId="0" borderId="0" xfId="2"/>
    <xf numFmtId="4" fontId="1" fillId="0" borderId="0" xfId="2" applyNumberFormat="1"/>
    <xf numFmtId="49" fontId="0" fillId="0" borderId="4" xfId="0" applyNumberFormat="1" applyFill="1" applyBorder="1"/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</cellXfs>
  <cellStyles count="4">
    <cellStyle name="Normal" xfId="0" builtinId="0"/>
    <cellStyle name="Normal 2" xfId="1" xr:uid="{882795E6-EED8-41F8-879D-0A3A71A33BB7}"/>
    <cellStyle name="Normal 2 2" xfId="3" xr:uid="{078078C7-7B5A-4A22-B9AF-B8DE40F2E818}"/>
    <cellStyle name="Normal 3" xfId="2" xr:uid="{B8C82F2C-7DBD-4126-8033-0F7D42DB2C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7E849.92F18F4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419100</xdr:colOff>
      <xdr:row>4</xdr:row>
      <xdr:rowOff>95250</xdr:rowOff>
    </xdr:from>
    <xdr:to>
      <xdr:col>19</xdr:col>
      <xdr:colOff>133350</xdr:colOff>
      <xdr:row>13</xdr:row>
      <xdr:rowOff>104775</xdr:rowOff>
    </xdr:to>
    <xdr:pic>
      <xdr:nvPicPr>
        <xdr:cNvPr id="2" name="Picture 1" descr="cid:image001.png@01D7E849.92F18F40">
          <a:extLst>
            <a:ext uri="{FF2B5EF4-FFF2-40B4-BE49-F238E27FC236}">
              <a16:creationId xmlns:a16="http://schemas.microsoft.com/office/drawing/2014/main" id="{E668DDC8-9CBD-4093-A06B-3C6096883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0175" y="857250"/>
          <a:ext cx="4591050" cy="1724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643A6-FAB0-4498-8377-B50CF282CA27}">
  <sheetPr>
    <pageSetUpPr fitToPage="1"/>
  </sheetPr>
  <dimension ref="A1:I32"/>
  <sheetViews>
    <sheetView tabSelected="1" workbookViewId="0">
      <selection activeCell="A12" sqref="A12"/>
    </sheetView>
  </sheetViews>
  <sheetFormatPr defaultColWidth="8.85546875" defaultRowHeight="15" x14ac:dyDescent="0.25"/>
  <cols>
    <col min="1" max="16384" width="8.85546875" style="17"/>
  </cols>
  <sheetData>
    <row r="1" spans="1:9" x14ac:dyDescent="0.25">
      <c r="A1" s="16"/>
      <c r="B1" s="16"/>
      <c r="C1" s="16"/>
      <c r="D1" s="16"/>
      <c r="E1" s="16"/>
      <c r="F1" s="16"/>
      <c r="G1" s="16"/>
    </row>
    <row r="2" spans="1:9" ht="26.25" x14ac:dyDescent="0.25">
      <c r="A2" s="69" t="s">
        <v>200</v>
      </c>
      <c r="B2" s="69"/>
      <c r="C2" s="69"/>
      <c r="D2" s="69"/>
      <c r="E2" s="69"/>
      <c r="F2" s="69"/>
      <c r="G2" s="69"/>
      <c r="H2" s="69"/>
      <c r="I2" s="69"/>
    </row>
    <row r="3" spans="1:9" ht="26.25" x14ac:dyDescent="0.25">
      <c r="A3" s="69" t="s">
        <v>201</v>
      </c>
      <c r="B3" s="69"/>
      <c r="C3" s="69"/>
      <c r="D3" s="69"/>
      <c r="E3" s="69"/>
      <c r="F3" s="69"/>
      <c r="G3" s="69"/>
      <c r="H3" s="69"/>
      <c r="I3" s="69"/>
    </row>
    <row r="4" spans="1:9" x14ac:dyDescent="0.25">
      <c r="A4" s="16"/>
      <c r="B4" s="16"/>
      <c r="C4" s="16"/>
      <c r="D4" s="16"/>
      <c r="E4" s="16"/>
      <c r="F4" s="16"/>
      <c r="G4" s="16"/>
    </row>
    <row r="7" spans="1:9" x14ac:dyDescent="0.25">
      <c r="A7" s="16"/>
      <c r="B7" s="16"/>
      <c r="C7" s="16"/>
      <c r="D7" s="16"/>
      <c r="E7" s="16"/>
      <c r="F7" s="16"/>
      <c r="G7" s="16"/>
    </row>
    <row r="8" spans="1:9" x14ac:dyDescent="0.25">
      <c r="A8" s="16"/>
      <c r="B8" s="16"/>
      <c r="C8" s="16"/>
      <c r="D8" s="16"/>
      <c r="E8" s="16"/>
      <c r="F8" s="16"/>
      <c r="G8" s="16"/>
    </row>
    <row r="9" spans="1:9" x14ac:dyDescent="0.25">
      <c r="A9" s="16"/>
      <c r="B9" s="16"/>
      <c r="C9" s="16"/>
      <c r="D9" s="16"/>
      <c r="E9" s="16"/>
      <c r="F9" s="16"/>
      <c r="G9" s="16"/>
    </row>
    <row r="11" spans="1:9" ht="23.25" x14ac:dyDescent="0.25">
      <c r="A11" s="70" t="s">
        <v>235</v>
      </c>
      <c r="B11" s="70"/>
      <c r="C11" s="70"/>
      <c r="D11" s="70"/>
      <c r="E11" s="70"/>
      <c r="F11" s="70"/>
      <c r="G11" s="70"/>
      <c r="H11" s="70"/>
      <c r="I11" s="70"/>
    </row>
    <row r="12" spans="1:9" x14ac:dyDescent="0.25">
      <c r="A12" s="16"/>
      <c r="B12" s="16"/>
      <c r="C12" s="16"/>
      <c r="D12" s="16"/>
      <c r="E12" s="16"/>
      <c r="F12" s="16"/>
      <c r="G12" s="16"/>
    </row>
    <row r="14" spans="1:9" x14ac:dyDescent="0.25">
      <c r="A14" s="16"/>
      <c r="B14" s="16"/>
      <c r="C14" s="16"/>
      <c r="D14" s="16"/>
      <c r="E14" s="16"/>
      <c r="F14" s="16"/>
      <c r="G14" s="16"/>
    </row>
    <row r="15" spans="1:9" x14ac:dyDescent="0.25">
      <c r="A15" s="16"/>
      <c r="B15" s="16"/>
      <c r="C15" s="16"/>
      <c r="D15" s="16"/>
      <c r="E15" s="16"/>
      <c r="F15" s="16"/>
      <c r="G15" s="16"/>
    </row>
    <row r="16" spans="1:9" x14ac:dyDescent="0.25">
      <c r="A16" s="16"/>
      <c r="B16" s="16"/>
      <c r="C16" s="16"/>
      <c r="D16" s="16"/>
      <c r="E16" s="16"/>
      <c r="F16" s="16"/>
      <c r="G16" s="16"/>
    </row>
    <row r="17" spans="1:9" x14ac:dyDescent="0.25">
      <c r="A17" s="16"/>
      <c r="B17" s="16"/>
      <c r="C17" s="16"/>
      <c r="D17" s="16"/>
      <c r="E17" s="16"/>
      <c r="F17" s="16"/>
      <c r="G17" s="16"/>
    </row>
    <row r="18" spans="1:9" x14ac:dyDescent="0.25">
      <c r="A18" s="16"/>
      <c r="B18" s="16"/>
      <c r="C18" s="16"/>
      <c r="D18" s="16"/>
      <c r="E18" s="16"/>
      <c r="F18" s="16"/>
      <c r="G18" s="16"/>
    </row>
    <row r="19" spans="1:9" x14ac:dyDescent="0.25">
      <c r="A19" s="16"/>
      <c r="B19" s="16"/>
      <c r="C19" s="16"/>
      <c r="D19" s="16"/>
      <c r="E19" s="16"/>
      <c r="F19" s="16"/>
      <c r="G19" s="16"/>
    </row>
    <row r="20" spans="1:9" x14ac:dyDescent="0.25">
      <c r="A20" s="16"/>
      <c r="B20" s="16"/>
      <c r="C20" s="16"/>
      <c r="D20" s="16"/>
      <c r="E20" s="16"/>
      <c r="F20" s="16"/>
      <c r="G20" s="16"/>
    </row>
    <row r="21" spans="1:9" x14ac:dyDescent="0.25">
      <c r="A21" s="16"/>
      <c r="B21" s="16"/>
      <c r="C21" s="16"/>
      <c r="D21" s="16"/>
      <c r="E21" s="16"/>
      <c r="F21" s="16"/>
      <c r="G21" s="16"/>
    </row>
    <row r="22" spans="1:9" x14ac:dyDescent="0.25">
      <c r="A22" s="16"/>
      <c r="B22" s="16"/>
      <c r="C22" s="16"/>
      <c r="D22" s="16"/>
      <c r="E22" s="16"/>
      <c r="F22" s="16"/>
      <c r="G22" s="16"/>
    </row>
    <row r="24" spans="1:9" x14ac:dyDescent="0.25">
      <c r="A24" s="16"/>
      <c r="B24" s="16"/>
      <c r="C24" s="16"/>
      <c r="D24" s="16"/>
      <c r="E24" s="16"/>
      <c r="F24" s="16"/>
      <c r="G24" s="16"/>
    </row>
    <row r="25" spans="1:9" x14ac:dyDescent="0.25">
      <c r="A25" s="16"/>
      <c r="B25" s="16"/>
      <c r="C25" s="16"/>
      <c r="D25" s="16"/>
      <c r="E25" s="16"/>
      <c r="F25" s="16"/>
      <c r="G25" s="16"/>
    </row>
    <row r="26" spans="1:9" x14ac:dyDescent="0.25">
      <c r="A26" s="16"/>
      <c r="B26" s="16"/>
      <c r="C26" s="16"/>
      <c r="D26" s="16"/>
      <c r="E26" s="16"/>
      <c r="F26" s="16"/>
      <c r="G26" s="16"/>
    </row>
    <row r="27" spans="1:9" x14ac:dyDescent="0.25">
      <c r="A27" s="16"/>
      <c r="B27" s="16"/>
      <c r="C27" s="16"/>
      <c r="D27" s="16"/>
      <c r="E27" s="16"/>
      <c r="F27" s="16"/>
      <c r="G27" s="16"/>
    </row>
    <row r="28" spans="1:9" ht="15.75" x14ac:dyDescent="0.25">
      <c r="A28" s="71" t="s">
        <v>234</v>
      </c>
      <c r="B28" s="71"/>
      <c r="C28" s="71"/>
      <c r="D28" s="71"/>
      <c r="E28" s="71"/>
      <c r="F28" s="71"/>
      <c r="G28" s="71"/>
      <c r="H28" s="71"/>
      <c r="I28" s="71"/>
    </row>
    <row r="29" spans="1:9" x14ac:dyDescent="0.25">
      <c r="A29" s="16"/>
      <c r="B29" s="16"/>
      <c r="C29" s="16"/>
      <c r="D29" s="16"/>
      <c r="E29" s="16"/>
      <c r="F29" s="16"/>
      <c r="G29" s="16"/>
    </row>
    <row r="30" spans="1:9" x14ac:dyDescent="0.25">
      <c r="A30" s="16"/>
      <c r="B30" s="16"/>
      <c r="C30" s="16"/>
      <c r="D30" s="16"/>
      <c r="E30" s="16"/>
      <c r="F30" s="16"/>
      <c r="G30" s="16"/>
    </row>
    <row r="31" spans="1:9" x14ac:dyDescent="0.25">
      <c r="A31" s="16"/>
      <c r="B31" s="16"/>
      <c r="C31" s="16"/>
      <c r="D31" s="16"/>
      <c r="E31" s="16"/>
      <c r="F31" s="16"/>
      <c r="G31" s="16"/>
    </row>
    <row r="32" spans="1:9" x14ac:dyDescent="0.25">
      <c r="A32" s="16"/>
      <c r="B32" s="16"/>
      <c r="C32" s="16"/>
      <c r="D32" s="16"/>
      <c r="E32" s="16"/>
      <c r="F32" s="16"/>
      <c r="G32" s="16"/>
    </row>
  </sheetData>
  <mergeCells count="4">
    <mergeCell ref="A2:I2"/>
    <mergeCell ref="A3:I3"/>
    <mergeCell ref="A11:I11"/>
    <mergeCell ref="A28:I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15"/>
  <sheetViews>
    <sheetView view="pageBreakPreview" topLeftCell="A7" zoomScale="60" zoomScaleNormal="100" workbookViewId="0">
      <pane xSplit="3" ySplit="1" topLeftCell="D137" activePane="bottomRight" state="frozen"/>
      <selection activeCell="A7" sqref="A7"/>
      <selection pane="topRight" activeCell="D7" sqref="D7"/>
      <selection pane="bottomLeft" activeCell="A8" sqref="A8"/>
      <selection pane="bottomRight" activeCell="B93" sqref="B93"/>
    </sheetView>
  </sheetViews>
  <sheetFormatPr defaultRowHeight="15" x14ac:dyDescent="0.25"/>
  <cols>
    <col min="1" max="1" width="7.28515625" style="8" customWidth="1" collapsed="1"/>
    <col min="2" max="2" width="11.140625" style="1" bestFit="1" customWidth="1" collapsed="1"/>
    <col min="3" max="3" width="65.140625" style="1" customWidth="1" collapsed="1"/>
    <col min="4" max="4" width="15.140625" style="1" bestFit="1" customWidth="1" collapsed="1"/>
    <col min="5" max="5" width="15.140625" style="1" customWidth="1" collapsed="1"/>
    <col min="6" max="6" width="15.140625" style="1" customWidth="1"/>
    <col min="7" max="7" width="9.140625" style="1"/>
    <col min="8" max="8" width="10.140625" style="1" bestFit="1" customWidth="1"/>
    <col min="9" max="16384" width="9.140625" style="1"/>
  </cols>
  <sheetData>
    <row r="1" spans="1:6" hidden="1" x14ac:dyDescent="0.25"/>
    <row r="2" spans="1:6" hidden="1" x14ac:dyDescent="0.25"/>
    <row r="3" spans="1:6" ht="15.75" hidden="1" x14ac:dyDescent="0.25">
      <c r="C3" s="5" t="str">
        <f>'prorač. '!C3</f>
        <v>OSNOVNA ŠKOLA I. GUNDULIĆ</v>
      </c>
    </row>
    <row r="4" spans="1:6" hidden="1" x14ac:dyDescent="0.25"/>
    <row r="5" spans="1:6" hidden="1" x14ac:dyDescent="0.25"/>
    <row r="6" spans="1:6" hidden="1" x14ac:dyDescent="0.25"/>
    <row r="7" spans="1:6" x14ac:dyDescent="0.25">
      <c r="A7" s="20" t="s">
        <v>0</v>
      </c>
      <c r="B7" s="20" t="s">
        <v>1</v>
      </c>
      <c r="C7" s="20" t="s">
        <v>2</v>
      </c>
      <c r="D7" s="21" t="s">
        <v>212</v>
      </c>
      <c r="E7" s="21" t="s">
        <v>230</v>
      </c>
      <c r="F7" s="21" t="s">
        <v>231</v>
      </c>
    </row>
    <row r="8" spans="1:6" x14ac:dyDescent="0.25">
      <c r="A8" s="22"/>
      <c r="B8" s="23"/>
      <c r="C8" s="23" t="str">
        <f>'prorač. '!C8</f>
        <v>OSNOVNA ŠKOLA I. GUNDULIĆ</v>
      </c>
      <c r="D8" s="24">
        <f>D9+D76+D192</f>
        <v>18802200</v>
      </c>
      <c r="E8" s="24">
        <f>E9+E76+E192</f>
        <v>868000</v>
      </c>
      <c r="F8" s="24">
        <f t="shared" ref="F8" si="0">F9+F76+F192</f>
        <v>19670200</v>
      </c>
    </row>
    <row r="9" spans="1:6" s="4" customFormat="1" x14ac:dyDescent="0.25">
      <c r="A9" s="25"/>
      <c r="B9" s="26" t="s">
        <v>4</v>
      </c>
      <c r="C9" s="26" t="s">
        <v>5</v>
      </c>
      <c r="D9" s="27">
        <f>D10+D60</f>
        <v>15420400</v>
      </c>
      <c r="E9" s="27">
        <f t="shared" ref="E9:F9" si="1">E10+E60</f>
        <v>372500</v>
      </c>
      <c r="F9" s="27">
        <f t="shared" si="1"/>
        <v>15792900</v>
      </c>
    </row>
    <row r="10" spans="1:6" s="4" customFormat="1" x14ac:dyDescent="0.25">
      <c r="A10" s="25"/>
      <c r="B10" s="26" t="s">
        <v>6</v>
      </c>
      <c r="C10" s="26" t="s">
        <v>7</v>
      </c>
      <c r="D10" s="27">
        <f>SUM(D11:D59)</f>
        <v>1180000</v>
      </c>
      <c r="E10" s="27">
        <f t="shared" ref="E10:F10" si="2">SUM(E11:E59)</f>
        <v>0</v>
      </c>
      <c r="F10" s="27">
        <f t="shared" si="2"/>
        <v>1180000</v>
      </c>
    </row>
    <row r="11" spans="1:6" x14ac:dyDescent="0.25">
      <c r="A11" s="22" t="s">
        <v>3</v>
      </c>
      <c r="B11" s="28" t="s">
        <v>8</v>
      </c>
      <c r="C11" s="28" t="s">
        <v>9</v>
      </c>
      <c r="D11" s="24">
        <f>'prorač. '!D11</f>
        <v>20000</v>
      </c>
      <c r="E11" s="24">
        <f>'prorač. '!E11</f>
        <v>5000</v>
      </c>
      <c r="F11" s="24">
        <f>'prorač. '!F11</f>
        <v>25000</v>
      </c>
    </row>
    <row r="12" spans="1:6" x14ac:dyDescent="0.25">
      <c r="A12" s="22" t="s">
        <v>3</v>
      </c>
      <c r="B12" s="28" t="s">
        <v>10</v>
      </c>
      <c r="C12" s="28" t="s">
        <v>11</v>
      </c>
      <c r="D12" s="24">
        <f>'prorač. '!D12</f>
        <v>5000</v>
      </c>
      <c r="E12" s="24">
        <f>'prorač. '!E12</f>
        <v>0</v>
      </c>
      <c r="F12" s="24">
        <f>'prorač. '!F12</f>
        <v>5000</v>
      </c>
    </row>
    <row r="13" spans="1:6" x14ac:dyDescent="0.25">
      <c r="A13" s="22" t="s">
        <v>3</v>
      </c>
      <c r="B13" s="28" t="s">
        <v>12</v>
      </c>
      <c r="C13" s="28" t="s">
        <v>13</v>
      </c>
      <c r="D13" s="24">
        <f>'prorač. '!D13</f>
        <v>18000</v>
      </c>
      <c r="E13" s="24">
        <f>'prorač. '!E13</f>
        <v>-5000</v>
      </c>
      <c r="F13" s="24">
        <f>'prorač. '!F13</f>
        <v>13000</v>
      </c>
    </row>
    <row r="14" spans="1:6" x14ac:dyDescent="0.25">
      <c r="A14" s="22" t="s">
        <v>3</v>
      </c>
      <c r="B14" s="28" t="s">
        <v>24</v>
      </c>
      <c r="C14" s="28" t="s">
        <v>25</v>
      </c>
      <c r="D14" s="24">
        <f>'prorač. '!D14</f>
        <v>0</v>
      </c>
      <c r="E14" s="24">
        <f>'prorač. '!E14</f>
        <v>0</v>
      </c>
      <c r="F14" s="24">
        <f>'prorač. '!F14</f>
        <v>0</v>
      </c>
    </row>
    <row r="15" spans="1:6" x14ac:dyDescent="0.25">
      <c r="A15" s="22" t="s">
        <v>3</v>
      </c>
      <c r="B15" s="28" t="s">
        <v>14</v>
      </c>
      <c r="C15" s="28" t="s">
        <v>15</v>
      </c>
      <c r="D15" s="24">
        <f>'prorač. '!D15</f>
        <v>8000</v>
      </c>
      <c r="E15" s="24">
        <f>'prorač. '!E15</f>
        <v>0</v>
      </c>
      <c r="F15" s="24">
        <f>'prorač. '!F15</f>
        <v>8000</v>
      </c>
    </row>
    <row r="16" spans="1:6" x14ac:dyDescent="0.25">
      <c r="A16" s="22" t="s">
        <v>3</v>
      </c>
      <c r="B16" s="30">
        <v>32141</v>
      </c>
      <c r="C16" s="28" t="s">
        <v>233</v>
      </c>
      <c r="D16" s="24">
        <f>'prorač. '!D16</f>
        <v>0</v>
      </c>
      <c r="E16" s="24">
        <f>'prorač. '!E16</f>
        <v>0</v>
      </c>
      <c r="F16" s="24">
        <f>'prorač. '!F16</f>
        <v>0</v>
      </c>
    </row>
    <row r="17" spans="1:6" x14ac:dyDescent="0.25">
      <c r="A17" s="22" t="s">
        <v>3</v>
      </c>
      <c r="B17" s="28" t="s">
        <v>16</v>
      </c>
      <c r="C17" s="28" t="s">
        <v>17</v>
      </c>
      <c r="D17" s="24">
        <f>'prorač. '!D17</f>
        <v>33000</v>
      </c>
      <c r="E17" s="24">
        <f>'prorač. '!E17</f>
        <v>0</v>
      </c>
      <c r="F17" s="24">
        <f>'prorač. '!F17</f>
        <v>33000</v>
      </c>
    </row>
    <row r="18" spans="1:6" x14ac:dyDescent="0.25">
      <c r="A18" s="22" t="s">
        <v>3</v>
      </c>
      <c r="B18" s="28" t="s">
        <v>18</v>
      </c>
      <c r="C18" s="28" t="s">
        <v>19</v>
      </c>
      <c r="D18" s="24">
        <f>'prorač. '!D18</f>
        <v>14000</v>
      </c>
      <c r="E18" s="24">
        <f>'prorač. '!E18</f>
        <v>0</v>
      </c>
      <c r="F18" s="24">
        <f>'prorač. '!F18</f>
        <v>14000</v>
      </c>
    </row>
    <row r="19" spans="1:6" x14ac:dyDescent="0.25">
      <c r="A19" s="22" t="s">
        <v>3</v>
      </c>
      <c r="B19" s="28" t="s">
        <v>20</v>
      </c>
      <c r="C19" s="28" t="s">
        <v>21</v>
      </c>
      <c r="D19" s="24">
        <f>'prorač. '!D19</f>
        <v>30000</v>
      </c>
      <c r="E19" s="24">
        <f>'prorač. '!E19</f>
        <v>15000</v>
      </c>
      <c r="F19" s="24">
        <f>'prorač. '!F19</f>
        <v>45000</v>
      </c>
    </row>
    <row r="20" spans="1:6" x14ac:dyDescent="0.25">
      <c r="A20" s="22" t="s">
        <v>3</v>
      </c>
      <c r="B20" s="28" t="s">
        <v>22</v>
      </c>
      <c r="C20" s="28" t="s">
        <v>23</v>
      </c>
      <c r="D20" s="24">
        <f>'prorač. '!D20</f>
        <v>2000</v>
      </c>
      <c r="E20" s="24">
        <f>'prorač. '!E20</f>
        <v>-1000</v>
      </c>
      <c r="F20" s="24">
        <f>'prorač. '!F20</f>
        <v>1000</v>
      </c>
    </row>
    <row r="21" spans="1:6" x14ac:dyDescent="0.25">
      <c r="A21" s="22" t="s">
        <v>3</v>
      </c>
      <c r="B21" s="28" t="s">
        <v>24</v>
      </c>
      <c r="C21" s="28" t="s">
        <v>25</v>
      </c>
      <c r="D21" s="24">
        <f>'prorač. '!D21</f>
        <v>30000</v>
      </c>
      <c r="E21" s="24">
        <f>'prorač. '!E21</f>
        <v>600</v>
      </c>
      <c r="F21" s="24">
        <f>'prorač. '!F21</f>
        <v>30600</v>
      </c>
    </row>
    <row r="22" spans="1:6" x14ac:dyDescent="0.25">
      <c r="A22" s="22" t="s">
        <v>3</v>
      </c>
      <c r="B22" s="28" t="s">
        <v>26</v>
      </c>
      <c r="C22" s="28" t="s">
        <v>27</v>
      </c>
      <c r="D22" s="24">
        <f>'prorač. '!D22</f>
        <v>2000</v>
      </c>
      <c r="E22" s="24">
        <f>'prorač. '!E22</f>
        <v>-2000</v>
      </c>
      <c r="F22" s="24">
        <f>'prorač. '!F22</f>
        <v>0</v>
      </c>
    </row>
    <row r="23" spans="1:6" x14ac:dyDescent="0.25">
      <c r="A23" s="22" t="s">
        <v>3</v>
      </c>
      <c r="B23" s="28" t="s">
        <v>28</v>
      </c>
      <c r="C23" s="28" t="s">
        <v>29</v>
      </c>
      <c r="D23" s="24">
        <f>'prorač. '!D23</f>
        <v>169700</v>
      </c>
      <c r="E23" s="24">
        <f>'prorač. '!E23</f>
        <v>70000</v>
      </c>
      <c r="F23" s="24">
        <f>'prorač. '!F23</f>
        <v>239700</v>
      </c>
    </row>
    <row r="24" spans="1:6" x14ac:dyDescent="0.25">
      <c r="A24" s="22" t="s">
        <v>3</v>
      </c>
      <c r="B24" s="28" t="s">
        <v>137</v>
      </c>
      <c r="C24" s="28" t="s">
        <v>138</v>
      </c>
      <c r="D24" s="24">
        <f>'prorač. '!D24</f>
        <v>300</v>
      </c>
      <c r="E24" s="24">
        <f>'prorač. '!E24</f>
        <v>100</v>
      </c>
      <c r="F24" s="24">
        <f>'prorač. '!F24</f>
        <v>400</v>
      </c>
    </row>
    <row r="25" spans="1:6" x14ac:dyDescent="0.25">
      <c r="A25" s="22" t="s">
        <v>3</v>
      </c>
      <c r="B25" s="28" t="s">
        <v>139</v>
      </c>
      <c r="C25" s="28" t="s">
        <v>140</v>
      </c>
      <c r="D25" s="24">
        <f>'prorač. '!D25</f>
        <v>0</v>
      </c>
      <c r="E25" s="24">
        <f>'prorač. '!E25</f>
        <v>0</v>
      </c>
      <c r="F25" s="24">
        <f>'prorač. '!F25</f>
        <v>0</v>
      </c>
    </row>
    <row r="26" spans="1:6" x14ac:dyDescent="0.25">
      <c r="A26" s="22" t="s">
        <v>3</v>
      </c>
      <c r="B26" s="28" t="s">
        <v>30</v>
      </c>
      <c r="C26" s="28" t="s">
        <v>31</v>
      </c>
      <c r="D26" s="24">
        <f>'prorač. '!D26</f>
        <v>65000</v>
      </c>
      <c r="E26" s="24">
        <f>'prorač. '!E26</f>
        <v>-30000</v>
      </c>
      <c r="F26" s="24">
        <f>'prorač. '!F26</f>
        <v>35000</v>
      </c>
    </row>
    <row r="27" spans="1:6" x14ac:dyDescent="0.25">
      <c r="A27" s="22" t="s">
        <v>3</v>
      </c>
      <c r="B27" s="28" t="s">
        <v>32</v>
      </c>
      <c r="C27" s="28" t="s">
        <v>33</v>
      </c>
      <c r="D27" s="24">
        <f>'prorač. '!D27</f>
        <v>25000</v>
      </c>
      <c r="E27" s="24">
        <f>'prorač. '!E27</f>
        <v>-5000</v>
      </c>
      <c r="F27" s="24">
        <f>'prorač. '!F27</f>
        <v>20000</v>
      </c>
    </row>
    <row r="28" spans="1:6" x14ac:dyDescent="0.25">
      <c r="A28" s="22" t="s">
        <v>3</v>
      </c>
      <c r="B28" s="28" t="s">
        <v>141</v>
      </c>
      <c r="C28" s="28" t="s">
        <v>142</v>
      </c>
      <c r="D28" s="24">
        <f>'prorač. '!D28</f>
        <v>14000</v>
      </c>
      <c r="E28" s="24">
        <f>'prorač. '!E28</f>
        <v>-5000</v>
      </c>
      <c r="F28" s="24">
        <f>'prorač. '!F28</f>
        <v>9000</v>
      </c>
    </row>
    <row r="29" spans="1:6" x14ac:dyDescent="0.25">
      <c r="A29" s="22" t="s">
        <v>3</v>
      </c>
      <c r="B29" s="28" t="s">
        <v>34</v>
      </c>
      <c r="C29" s="28" t="s">
        <v>35</v>
      </c>
      <c r="D29" s="24">
        <f>'prorač. '!D29</f>
        <v>16000</v>
      </c>
      <c r="E29" s="24">
        <f>'prorač. '!E29</f>
        <v>5000</v>
      </c>
      <c r="F29" s="24">
        <f>'prorač. '!F29</f>
        <v>21000</v>
      </c>
    </row>
    <row r="30" spans="1:6" x14ac:dyDescent="0.25">
      <c r="A30" s="22" t="s">
        <v>3</v>
      </c>
      <c r="B30" s="28" t="s">
        <v>36</v>
      </c>
      <c r="C30" s="28" t="s">
        <v>37</v>
      </c>
      <c r="D30" s="24">
        <f>'prorač. '!D30</f>
        <v>7000</v>
      </c>
      <c r="E30" s="24">
        <f>'prorač. '!E30</f>
        <v>0</v>
      </c>
      <c r="F30" s="24">
        <f>'prorač. '!F30</f>
        <v>7000</v>
      </c>
    </row>
    <row r="31" spans="1:6" x14ac:dyDescent="0.25">
      <c r="A31" s="22" t="s">
        <v>3</v>
      </c>
      <c r="B31" s="28" t="s">
        <v>38</v>
      </c>
      <c r="C31" s="28" t="s">
        <v>39</v>
      </c>
      <c r="D31" s="24">
        <f>'prorač. '!D31</f>
        <v>28000</v>
      </c>
      <c r="E31" s="24">
        <f>'prorač. '!E31</f>
        <v>-2500</v>
      </c>
      <c r="F31" s="24">
        <f>'prorač. '!F31</f>
        <v>25500</v>
      </c>
    </row>
    <row r="32" spans="1:6" x14ac:dyDescent="0.25">
      <c r="A32" s="22" t="s">
        <v>3</v>
      </c>
      <c r="B32" s="28" t="s">
        <v>159</v>
      </c>
      <c r="C32" s="28" t="s">
        <v>160</v>
      </c>
      <c r="D32" s="24">
        <f>'prorač. '!D32</f>
        <v>35000</v>
      </c>
      <c r="E32" s="24">
        <f>'prorač. '!E32</f>
        <v>0</v>
      </c>
      <c r="F32" s="24">
        <f>'prorač. '!F32</f>
        <v>35000</v>
      </c>
    </row>
    <row r="33" spans="1:6" x14ac:dyDescent="0.25">
      <c r="A33" s="22" t="s">
        <v>3</v>
      </c>
      <c r="B33" s="28" t="s">
        <v>40</v>
      </c>
      <c r="C33" s="28" t="s">
        <v>41</v>
      </c>
      <c r="D33" s="24">
        <f>'prorač. '!D33</f>
        <v>8000</v>
      </c>
      <c r="E33" s="24">
        <f>'prorač. '!E33</f>
        <v>-1500</v>
      </c>
      <c r="F33" s="24">
        <f>'prorač. '!F33</f>
        <v>6500</v>
      </c>
    </row>
    <row r="34" spans="1:6" x14ac:dyDescent="0.25">
      <c r="A34" s="22" t="s">
        <v>3</v>
      </c>
      <c r="B34" s="28" t="s">
        <v>42</v>
      </c>
      <c r="C34" s="28" t="s">
        <v>43</v>
      </c>
      <c r="D34" s="24">
        <f>'prorač. '!D34</f>
        <v>5000</v>
      </c>
      <c r="E34" s="24">
        <f>'prorač. '!E34</f>
        <v>0</v>
      </c>
      <c r="F34" s="24">
        <f>'prorač. '!F34</f>
        <v>5000</v>
      </c>
    </row>
    <row r="35" spans="1:6" x14ac:dyDescent="0.25">
      <c r="A35" s="22" t="s">
        <v>3</v>
      </c>
      <c r="B35" s="28" t="s">
        <v>44</v>
      </c>
      <c r="C35" s="28" t="s">
        <v>45</v>
      </c>
      <c r="D35" s="24">
        <f>'prorač. '!D35</f>
        <v>130000</v>
      </c>
      <c r="E35" s="24">
        <f>'prorač. '!E35</f>
        <v>-30000</v>
      </c>
      <c r="F35" s="24">
        <f>'prorač. '!F35</f>
        <v>100000</v>
      </c>
    </row>
    <row r="36" spans="1:6" x14ac:dyDescent="0.25">
      <c r="A36" s="22" t="s">
        <v>3</v>
      </c>
      <c r="B36" s="28" t="s">
        <v>46</v>
      </c>
      <c r="C36" s="28" t="s">
        <v>47</v>
      </c>
      <c r="D36" s="24">
        <f>'prorač. '!D36</f>
        <v>102500</v>
      </c>
      <c r="E36" s="24">
        <f>'prorač. '!E36</f>
        <v>30000</v>
      </c>
      <c r="F36" s="24">
        <f>'prorač. '!F36</f>
        <v>132500</v>
      </c>
    </row>
    <row r="37" spans="1:6" x14ac:dyDescent="0.25">
      <c r="A37" s="22" t="s">
        <v>3</v>
      </c>
      <c r="B37" s="28" t="s">
        <v>48</v>
      </c>
      <c r="C37" s="28" t="s">
        <v>49</v>
      </c>
      <c r="D37" s="24">
        <f>'prorač. '!D37</f>
        <v>48000</v>
      </c>
      <c r="E37" s="24">
        <f>'prorač. '!E37</f>
        <v>0</v>
      </c>
      <c r="F37" s="24">
        <f>'prorač. '!F37</f>
        <v>48000</v>
      </c>
    </row>
    <row r="38" spans="1:6" x14ac:dyDescent="0.25">
      <c r="A38" s="22" t="s">
        <v>3</v>
      </c>
      <c r="B38" s="28" t="s">
        <v>50</v>
      </c>
      <c r="C38" s="28" t="s">
        <v>51</v>
      </c>
      <c r="D38" s="24">
        <f>'prorač. '!D38</f>
        <v>40000</v>
      </c>
      <c r="E38" s="24">
        <f>'prorač. '!E38</f>
        <v>0</v>
      </c>
      <c r="F38" s="24">
        <f>'prorač. '!F38</f>
        <v>40000</v>
      </c>
    </row>
    <row r="39" spans="1:6" x14ac:dyDescent="0.25">
      <c r="A39" s="22" t="s">
        <v>3</v>
      </c>
      <c r="B39" s="28" t="s">
        <v>143</v>
      </c>
      <c r="C39" s="28" t="s">
        <v>144</v>
      </c>
      <c r="D39" s="24">
        <f>'prorač. '!D39</f>
        <v>13000</v>
      </c>
      <c r="E39" s="24">
        <f>'prorač. '!E39</f>
        <v>0</v>
      </c>
      <c r="F39" s="24">
        <f>'prorač. '!F39</f>
        <v>13000</v>
      </c>
    </row>
    <row r="40" spans="1:6" x14ac:dyDescent="0.25">
      <c r="A40" s="22" t="s">
        <v>3</v>
      </c>
      <c r="B40" s="28" t="s">
        <v>52</v>
      </c>
      <c r="C40" s="28" t="s">
        <v>53</v>
      </c>
      <c r="D40" s="24">
        <f>'prorač. '!D40</f>
        <v>37000</v>
      </c>
      <c r="E40" s="24">
        <f>'prorač. '!E40</f>
        <v>0</v>
      </c>
      <c r="F40" s="24">
        <f>'prorač. '!F40</f>
        <v>37000</v>
      </c>
    </row>
    <row r="41" spans="1:6" x14ac:dyDescent="0.25">
      <c r="A41" s="22" t="s">
        <v>3</v>
      </c>
      <c r="B41" s="28" t="s">
        <v>161</v>
      </c>
      <c r="C41" s="28" t="s">
        <v>162</v>
      </c>
      <c r="D41" s="24">
        <f>'prorač. '!D41</f>
        <v>17000</v>
      </c>
      <c r="E41" s="24">
        <f>'prorač. '!E41</f>
        <v>0</v>
      </c>
      <c r="F41" s="24">
        <f>'prorač. '!F41</f>
        <v>17000</v>
      </c>
    </row>
    <row r="42" spans="1:6" x14ac:dyDescent="0.25">
      <c r="A42" s="22" t="s">
        <v>3</v>
      </c>
      <c r="B42" s="30">
        <v>32354</v>
      </c>
      <c r="C42" s="28" t="s">
        <v>145</v>
      </c>
      <c r="D42" s="24">
        <f>'prorač. '!D42</f>
        <v>0</v>
      </c>
      <c r="E42" s="24">
        <f>'prorač. '!E42</f>
        <v>0</v>
      </c>
      <c r="F42" s="24">
        <f>'prorač. '!F42</f>
        <v>0</v>
      </c>
    </row>
    <row r="43" spans="1:6" x14ac:dyDescent="0.25">
      <c r="A43" s="22" t="s">
        <v>3</v>
      </c>
      <c r="B43" s="28" t="s">
        <v>154</v>
      </c>
      <c r="C43" s="28" t="s">
        <v>155</v>
      </c>
      <c r="D43" s="24">
        <f>'prorač. '!D43</f>
        <v>0</v>
      </c>
      <c r="E43" s="24">
        <f>'prorač. '!E43</f>
        <v>0</v>
      </c>
      <c r="F43" s="24">
        <f>'prorač. '!F43</f>
        <v>0</v>
      </c>
    </row>
    <row r="44" spans="1:6" x14ac:dyDescent="0.25">
      <c r="A44" s="22" t="s">
        <v>3</v>
      </c>
      <c r="B44" s="28" t="s">
        <v>146</v>
      </c>
      <c r="C44" s="28" t="s">
        <v>147</v>
      </c>
      <c r="D44" s="24">
        <f>'prorač. '!D44</f>
        <v>8000</v>
      </c>
      <c r="E44" s="24">
        <f>'prorač. '!E44</f>
        <v>0</v>
      </c>
      <c r="F44" s="24">
        <f>'prorač. '!F44</f>
        <v>8000</v>
      </c>
    </row>
    <row r="45" spans="1:6" x14ac:dyDescent="0.25">
      <c r="A45" s="22" t="s">
        <v>3</v>
      </c>
      <c r="B45" s="28" t="s">
        <v>54</v>
      </c>
      <c r="C45" s="28" t="s">
        <v>55</v>
      </c>
      <c r="D45" s="24">
        <f>'prorač. '!D45</f>
        <v>3000</v>
      </c>
      <c r="E45" s="24">
        <f>'prorač. '!E45</f>
        <v>5000</v>
      </c>
      <c r="F45" s="24">
        <f>'prorač. '!F45</f>
        <v>8000</v>
      </c>
    </row>
    <row r="46" spans="1:6" x14ac:dyDescent="0.25">
      <c r="A46" s="22" t="s">
        <v>3</v>
      </c>
      <c r="B46" s="28" t="s">
        <v>56</v>
      </c>
      <c r="C46" s="28" t="s">
        <v>57</v>
      </c>
      <c r="D46" s="24">
        <f>'prorač. '!D46</f>
        <v>15000</v>
      </c>
      <c r="E46" s="24">
        <f>'prorač. '!E46</f>
        <v>5000</v>
      </c>
      <c r="F46" s="24">
        <f>'prorač. '!F46</f>
        <v>20000</v>
      </c>
    </row>
    <row r="47" spans="1:6" x14ac:dyDescent="0.25">
      <c r="A47" s="22" t="s">
        <v>3</v>
      </c>
      <c r="B47" s="28" t="s">
        <v>58</v>
      </c>
      <c r="C47" s="28" t="s">
        <v>59</v>
      </c>
      <c r="D47" s="24">
        <f>'prorač. '!D47</f>
        <v>3000</v>
      </c>
      <c r="E47" s="24">
        <f>'prorač. '!E47</f>
        <v>0</v>
      </c>
      <c r="F47" s="24">
        <f>'prorač. '!F47</f>
        <v>3000</v>
      </c>
    </row>
    <row r="48" spans="1:6" x14ac:dyDescent="0.25">
      <c r="A48" s="22" t="s">
        <v>3</v>
      </c>
      <c r="B48" s="28" t="s">
        <v>148</v>
      </c>
      <c r="C48" s="28" t="s">
        <v>149</v>
      </c>
      <c r="D48" s="24">
        <f>'prorač. '!D48</f>
        <v>9000</v>
      </c>
      <c r="E48" s="24">
        <f>'prorač. '!E48</f>
        <v>0</v>
      </c>
      <c r="F48" s="24">
        <f>'prorač. '!F48</f>
        <v>9000</v>
      </c>
    </row>
    <row r="49" spans="1:6" x14ac:dyDescent="0.25">
      <c r="A49" s="22" t="s">
        <v>3</v>
      </c>
      <c r="B49" s="68" t="s">
        <v>213</v>
      </c>
      <c r="C49" s="68" t="s">
        <v>214</v>
      </c>
      <c r="D49" s="24">
        <f>'prorač. '!D49</f>
        <v>0</v>
      </c>
      <c r="E49" s="24">
        <f>'prorač. '!E49</f>
        <v>0</v>
      </c>
      <c r="F49" s="24">
        <f>'prorač. '!F49</f>
        <v>0</v>
      </c>
    </row>
    <row r="50" spans="1:6" x14ac:dyDescent="0.25">
      <c r="A50" s="22" t="s">
        <v>3</v>
      </c>
      <c r="B50" s="28" t="s">
        <v>60</v>
      </c>
      <c r="C50" s="28" t="s">
        <v>61</v>
      </c>
      <c r="D50" s="24">
        <f>'prorač. '!D50</f>
        <v>162000</v>
      </c>
      <c r="E50" s="24">
        <f>'prorač. '!E50</f>
        <v>-50000</v>
      </c>
      <c r="F50" s="24">
        <f>'prorač. '!F50</f>
        <v>112000</v>
      </c>
    </row>
    <row r="51" spans="1:6" x14ac:dyDescent="0.25">
      <c r="A51" s="22" t="s">
        <v>3</v>
      </c>
      <c r="B51" s="28" t="s">
        <v>62</v>
      </c>
      <c r="C51" s="28" t="s">
        <v>63</v>
      </c>
      <c r="D51" s="24">
        <f>'prorač. '!D51</f>
        <v>18000</v>
      </c>
      <c r="E51" s="24">
        <f>'prorač. '!E51</f>
        <v>0</v>
      </c>
      <c r="F51" s="24">
        <f>'prorač. '!F51</f>
        <v>18000</v>
      </c>
    </row>
    <row r="52" spans="1:6" x14ac:dyDescent="0.25">
      <c r="A52" s="22" t="str">
        <f>'prorač. '!A52</f>
        <v>31</v>
      </c>
      <c r="B52" s="30">
        <f>'prorač. '!B52</f>
        <v>32411</v>
      </c>
      <c r="C52" s="28" t="str">
        <f>'prorač. '!C52</f>
        <v>Naknade troškova službenog puta</v>
      </c>
      <c r="D52" s="24">
        <f>'prorač. '!D52</f>
        <v>0</v>
      </c>
      <c r="E52" s="24">
        <f>'prorač. '!E52</f>
        <v>1300</v>
      </c>
      <c r="F52" s="24">
        <f>'prorač. '!F52</f>
        <v>1300</v>
      </c>
    </row>
    <row r="53" spans="1:6" x14ac:dyDescent="0.25">
      <c r="A53" s="22" t="s">
        <v>3</v>
      </c>
      <c r="B53" s="28" t="s">
        <v>64</v>
      </c>
      <c r="C53" s="28" t="s">
        <v>65</v>
      </c>
      <c r="D53" s="24">
        <f>'prorač. '!D53</f>
        <v>18000</v>
      </c>
      <c r="E53" s="24">
        <f>'prorač. '!E53</f>
        <v>0</v>
      </c>
      <c r="F53" s="24">
        <f>'prorač. '!F53</f>
        <v>18000</v>
      </c>
    </row>
    <row r="54" spans="1:6" x14ac:dyDescent="0.25">
      <c r="A54" s="22" t="s">
        <v>3</v>
      </c>
      <c r="B54" s="28" t="s">
        <v>66</v>
      </c>
      <c r="C54" s="28" t="s">
        <v>67</v>
      </c>
      <c r="D54" s="24">
        <f>'prorač. '!D54</f>
        <v>7000</v>
      </c>
      <c r="E54" s="24">
        <f>'prorač. '!E54</f>
        <v>-5000</v>
      </c>
      <c r="F54" s="24">
        <f>'prorač. '!F54</f>
        <v>2000</v>
      </c>
    </row>
    <row r="55" spans="1:6" x14ac:dyDescent="0.25">
      <c r="A55" s="22" t="s">
        <v>3</v>
      </c>
      <c r="B55" s="28" t="s">
        <v>68</v>
      </c>
      <c r="C55" s="28" t="s">
        <v>69</v>
      </c>
      <c r="D55" s="24">
        <f>'prorač. '!D55</f>
        <v>1000</v>
      </c>
      <c r="E55" s="24">
        <f>'prorač. '!E55</f>
        <v>0</v>
      </c>
      <c r="F55" s="24">
        <f>'prorač. '!F55</f>
        <v>1000</v>
      </c>
    </row>
    <row r="56" spans="1:6" x14ac:dyDescent="0.25">
      <c r="A56" s="22" t="s">
        <v>3</v>
      </c>
      <c r="B56" s="28" t="s">
        <v>70</v>
      </c>
      <c r="C56" s="28" t="s">
        <v>71</v>
      </c>
      <c r="D56" s="24">
        <f>'prorač. '!D56</f>
        <v>1000</v>
      </c>
      <c r="E56" s="24">
        <f>'prorač. '!E56</f>
        <v>0</v>
      </c>
      <c r="F56" s="24">
        <f>'prorač. '!F56</f>
        <v>1000</v>
      </c>
    </row>
    <row r="57" spans="1:6" x14ac:dyDescent="0.25">
      <c r="A57" s="22" t="s">
        <v>3</v>
      </c>
      <c r="B57" s="28" t="s">
        <v>72</v>
      </c>
      <c r="C57" s="28" t="s">
        <v>73</v>
      </c>
      <c r="D57" s="24">
        <f>'prorač. '!D57</f>
        <v>6000</v>
      </c>
      <c r="E57" s="24">
        <f>'prorač. '!E57</f>
        <v>0</v>
      </c>
      <c r="F57" s="24">
        <f>'prorač. '!F57</f>
        <v>6000</v>
      </c>
    </row>
    <row r="58" spans="1:6" x14ac:dyDescent="0.25">
      <c r="A58" s="22" t="s">
        <v>3</v>
      </c>
      <c r="B58" s="28" t="s">
        <v>163</v>
      </c>
      <c r="C58" s="28" t="s">
        <v>164</v>
      </c>
      <c r="D58" s="24">
        <f>'prorač. '!D58</f>
        <v>6500</v>
      </c>
      <c r="E58" s="24">
        <f>'prorač. '!E58</f>
        <v>0</v>
      </c>
      <c r="F58" s="24">
        <f>'prorač. '!F58</f>
        <v>6500</v>
      </c>
    </row>
    <row r="59" spans="1:6" x14ac:dyDescent="0.25">
      <c r="A59" s="22" t="s">
        <v>3</v>
      </c>
      <c r="B59" s="28" t="s">
        <v>74</v>
      </c>
      <c r="C59" s="28" t="s">
        <v>75</v>
      </c>
      <c r="D59" s="24">
        <f>'prorač. '!D59</f>
        <v>0</v>
      </c>
      <c r="E59" s="24">
        <f>'prorač. '!E59</f>
        <v>0</v>
      </c>
      <c r="F59" s="24">
        <f>'prorač. '!F59</f>
        <v>0</v>
      </c>
    </row>
    <row r="60" spans="1:6" x14ac:dyDescent="0.25">
      <c r="A60" s="25"/>
      <c r="B60" s="26" t="s">
        <v>118</v>
      </c>
      <c r="C60" s="26" t="s">
        <v>119</v>
      </c>
      <c r="D60" s="27">
        <f t="shared" ref="D60:F60" si="3">SUM(D61:D75)</f>
        <v>14240400</v>
      </c>
      <c r="E60" s="27">
        <f t="shared" si="3"/>
        <v>372500</v>
      </c>
      <c r="F60" s="27">
        <f t="shared" si="3"/>
        <v>14612900</v>
      </c>
    </row>
    <row r="61" spans="1:6" x14ac:dyDescent="0.25">
      <c r="A61" s="22" t="s">
        <v>120</v>
      </c>
      <c r="B61" s="30" t="s">
        <v>86</v>
      </c>
      <c r="C61" s="28" t="s">
        <v>87</v>
      </c>
      <c r="D61" s="24">
        <f>vanpror.!D11</f>
        <v>11500000</v>
      </c>
      <c r="E61" s="24">
        <f>vanpror.!E11</f>
        <v>320000</v>
      </c>
      <c r="F61" s="24">
        <f>vanpror.!F11</f>
        <v>11820000</v>
      </c>
    </row>
    <row r="62" spans="1:6" x14ac:dyDescent="0.25">
      <c r="A62" s="31">
        <v>49</v>
      </c>
      <c r="B62" s="30">
        <v>31113</v>
      </c>
      <c r="C62" s="28" t="s">
        <v>184</v>
      </c>
      <c r="D62" s="24">
        <f>vanpror.!D12</f>
        <v>76400</v>
      </c>
      <c r="E62" s="24">
        <f>vanpror.!E12</f>
        <v>0</v>
      </c>
      <c r="F62" s="24">
        <f>vanpror.!F12</f>
        <v>76400</v>
      </c>
    </row>
    <row r="63" spans="1:6" x14ac:dyDescent="0.25">
      <c r="A63" s="22" t="s">
        <v>120</v>
      </c>
      <c r="B63" s="30" t="s">
        <v>88</v>
      </c>
      <c r="C63" s="28" t="s">
        <v>89</v>
      </c>
      <c r="D63" s="24">
        <f>vanpror.!D13</f>
        <v>243000</v>
      </c>
      <c r="E63" s="24">
        <f>vanpror.!E13</f>
        <v>0</v>
      </c>
      <c r="F63" s="24">
        <f>vanpror.!F13</f>
        <v>243000</v>
      </c>
    </row>
    <row r="64" spans="1:6" x14ac:dyDescent="0.25">
      <c r="A64" s="22" t="s">
        <v>120</v>
      </c>
      <c r="B64" s="30" t="s">
        <v>90</v>
      </c>
      <c r="C64" s="28" t="s">
        <v>91</v>
      </c>
      <c r="D64" s="24">
        <f>vanpror.!D14</f>
        <v>37000</v>
      </c>
      <c r="E64" s="24">
        <f>vanpror.!E14</f>
        <v>15000</v>
      </c>
      <c r="F64" s="24">
        <f>vanpror.!F14</f>
        <v>52000</v>
      </c>
    </row>
    <row r="65" spans="1:6" x14ac:dyDescent="0.25">
      <c r="A65" s="22" t="s">
        <v>120</v>
      </c>
      <c r="B65" s="30" t="s">
        <v>92</v>
      </c>
      <c r="C65" s="28" t="s">
        <v>93</v>
      </c>
      <c r="D65" s="24">
        <f>vanpror.!D15</f>
        <v>151500</v>
      </c>
      <c r="E65" s="24">
        <f>vanpror.!E15</f>
        <v>-10500</v>
      </c>
      <c r="F65" s="24">
        <f>vanpror.!F15</f>
        <v>141000</v>
      </c>
    </row>
    <row r="66" spans="1:6" x14ac:dyDescent="0.25">
      <c r="A66" s="22" t="s">
        <v>120</v>
      </c>
      <c r="B66" s="30" t="s">
        <v>94</v>
      </c>
      <c r="C66" s="28" t="s">
        <v>95</v>
      </c>
      <c r="D66" s="24">
        <f>vanpror.!D16</f>
        <v>7000</v>
      </c>
      <c r="E66" s="24">
        <f>vanpror.!E16</f>
        <v>0</v>
      </c>
      <c r="F66" s="24">
        <f>vanpror.!F16</f>
        <v>7000</v>
      </c>
    </row>
    <row r="67" spans="1:6" x14ac:dyDescent="0.25">
      <c r="A67" s="22" t="s">
        <v>120</v>
      </c>
      <c r="B67" s="30">
        <v>31321</v>
      </c>
      <c r="C67" s="28" t="s">
        <v>97</v>
      </c>
      <c r="D67" s="24">
        <f>vanpror.!D17</f>
        <v>1900000</v>
      </c>
      <c r="E67" s="24">
        <f>vanpror.!E17</f>
        <v>28000</v>
      </c>
      <c r="F67" s="24">
        <f>vanpror.!F17</f>
        <v>1928000</v>
      </c>
    </row>
    <row r="68" spans="1:6" x14ac:dyDescent="0.25">
      <c r="A68" s="22" t="s">
        <v>120</v>
      </c>
      <c r="B68" s="30">
        <v>31322</v>
      </c>
      <c r="C68" s="28" t="s">
        <v>196</v>
      </c>
      <c r="D68" s="24">
        <f>vanpror.!D18</f>
        <v>14000</v>
      </c>
      <c r="E68" s="24">
        <f>vanpror.!E18</f>
        <v>0</v>
      </c>
      <c r="F68" s="24">
        <f>vanpror.!F18</f>
        <v>14000</v>
      </c>
    </row>
    <row r="69" spans="1:6" x14ac:dyDescent="0.25">
      <c r="A69" s="22" t="s">
        <v>120</v>
      </c>
      <c r="B69" s="30">
        <v>31332</v>
      </c>
      <c r="C69" s="28" t="s">
        <v>195</v>
      </c>
      <c r="D69" s="24">
        <f>vanpror.!D19</f>
        <v>15000</v>
      </c>
      <c r="E69" s="24">
        <f>vanpror.!E19</f>
        <v>0</v>
      </c>
      <c r="F69" s="24">
        <f>vanpror.!F19</f>
        <v>15000</v>
      </c>
    </row>
    <row r="70" spans="1:6" x14ac:dyDescent="0.25">
      <c r="A70" s="22" t="s">
        <v>120</v>
      </c>
      <c r="B70" s="30" t="s">
        <v>98</v>
      </c>
      <c r="C70" s="28" t="s">
        <v>99</v>
      </c>
      <c r="D70" s="24">
        <f>vanpror.!D20</f>
        <v>160000</v>
      </c>
      <c r="E70" s="24">
        <f>vanpror.!E20</f>
        <v>20000</v>
      </c>
      <c r="F70" s="24">
        <f>vanpror.!F20</f>
        <v>180000</v>
      </c>
    </row>
    <row r="71" spans="1:6" x14ac:dyDescent="0.25">
      <c r="A71" s="22" t="s">
        <v>120</v>
      </c>
      <c r="B71" s="30" t="s">
        <v>121</v>
      </c>
      <c r="C71" s="28" t="s">
        <v>122</v>
      </c>
      <c r="D71" s="24">
        <f>vanpror.!D21</f>
        <v>30600</v>
      </c>
      <c r="E71" s="24">
        <f>vanpror.!E21</f>
        <v>0</v>
      </c>
      <c r="F71" s="24">
        <f>vanpror.!F21</f>
        <v>30600</v>
      </c>
    </row>
    <row r="72" spans="1:6" x14ac:dyDescent="0.25">
      <c r="A72" s="22" t="s">
        <v>120</v>
      </c>
      <c r="B72" s="30">
        <v>32961</v>
      </c>
      <c r="C72" s="28" t="s">
        <v>194</v>
      </c>
      <c r="D72" s="24">
        <f>vanpror.!D22</f>
        <v>40000</v>
      </c>
      <c r="E72" s="24">
        <f>vanpror.!E22</f>
        <v>0</v>
      </c>
      <c r="F72" s="24">
        <f>vanpror.!F22</f>
        <v>40000</v>
      </c>
    </row>
    <row r="73" spans="1:6" x14ac:dyDescent="0.25">
      <c r="A73" s="22" t="s">
        <v>120</v>
      </c>
      <c r="B73" s="30">
        <v>34331</v>
      </c>
      <c r="C73" s="28" t="s">
        <v>197</v>
      </c>
      <c r="D73" s="24">
        <f>vanpror.!D23</f>
        <v>27000</v>
      </c>
      <c r="E73" s="24">
        <f>vanpror.!E23</f>
        <v>0</v>
      </c>
      <c r="F73" s="24">
        <f>vanpror.!F23</f>
        <v>27000</v>
      </c>
    </row>
    <row r="74" spans="1:6" x14ac:dyDescent="0.25">
      <c r="A74" s="22" t="s">
        <v>120</v>
      </c>
      <c r="B74" s="30">
        <v>34332</v>
      </c>
      <c r="C74" s="28" t="s">
        <v>198</v>
      </c>
      <c r="D74" s="29">
        <f>vanpror.!D24</f>
        <v>23900</v>
      </c>
      <c r="E74" s="29">
        <f>vanpror.!E24</f>
        <v>0</v>
      </c>
      <c r="F74" s="29">
        <f>vanpror.!F24</f>
        <v>23900</v>
      </c>
    </row>
    <row r="75" spans="1:6" x14ac:dyDescent="0.25">
      <c r="A75" s="22" t="s">
        <v>120</v>
      </c>
      <c r="B75" s="30">
        <f>vanpror.!B25</f>
        <v>34339</v>
      </c>
      <c r="C75" s="28" t="str">
        <f>vanpror.!C25</f>
        <v>Ostale zatezne kamate</v>
      </c>
      <c r="D75" s="29">
        <f>vanpror.!D25</f>
        <v>15000</v>
      </c>
      <c r="E75" s="29">
        <f>vanpror.!E25</f>
        <v>0</v>
      </c>
      <c r="F75" s="29">
        <f>vanpror.!F25</f>
        <v>15000</v>
      </c>
    </row>
    <row r="76" spans="1:6" s="4" customFormat="1" x14ac:dyDescent="0.25">
      <c r="A76" s="25"/>
      <c r="B76" s="26" t="s">
        <v>76</v>
      </c>
      <c r="C76" s="26" t="s">
        <v>77</v>
      </c>
      <c r="D76" s="27">
        <f>D77+D114+D163+D172+D189+D187+D161</f>
        <v>3253200</v>
      </c>
      <c r="E76" s="27">
        <f>E77+E114+E163+E172+E189+E187+E161</f>
        <v>499500</v>
      </c>
      <c r="F76" s="27">
        <f>F77+F114+F163+F172+F189+F187+F161</f>
        <v>3752700</v>
      </c>
    </row>
    <row r="77" spans="1:6" s="4" customFormat="1" x14ac:dyDescent="0.25">
      <c r="A77" s="25"/>
      <c r="B77" s="26" t="s">
        <v>78</v>
      </c>
      <c r="C77" s="26" t="s">
        <v>79</v>
      </c>
      <c r="D77" s="27">
        <f t="shared" ref="D77:F77" si="4">D78+D83+D98</f>
        <v>158400</v>
      </c>
      <c r="E77" s="27">
        <f t="shared" si="4"/>
        <v>225200</v>
      </c>
      <c r="F77" s="27">
        <f t="shared" si="4"/>
        <v>383600</v>
      </c>
    </row>
    <row r="78" spans="1:6" s="4" customFormat="1" x14ac:dyDescent="0.25">
      <c r="A78" s="40"/>
      <c r="B78" s="41"/>
      <c r="C78" s="41" t="s">
        <v>81</v>
      </c>
      <c r="D78" s="42">
        <f>SUM(D79:D82)</f>
        <v>2000</v>
      </c>
      <c r="E78" s="42">
        <f t="shared" ref="E78:F78" si="5">SUM(E79:E82)</f>
        <v>197000</v>
      </c>
      <c r="F78" s="42">
        <f t="shared" si="5"/>
        <v>199000</v>
      </c>
    </row>
    <row r="79" spans="1:6" s="7" customFormat="1" x14ac:dyDescent="0.25">
      <c r="A79" s="22" t="s">
        <v>80</v>
      </c>
      <c r="B79" s="28" t="s">
        <v>26</v>
      </c>
      <c r="C79" s="28" t="s">
        <v>27</v>
      </c>
      <c r="D79" s="43">
        <f>'prorač. '!D62</f>
        <v>2000</v>
      </c>
      <c r="E79" s="43">
        <f>'prorač. '!E62</f>
        <v>0</v>
      </c>
      <c r="F79" s="43">
        <f>'prorač. '!F62</f>
        <v>2000</v>
      </c>
    </row>
    <row r="80" spans="1:6" x14ac:dyDescent="0.25">
      <c r="A80" s="22" t="s">
        <v>80</v>
      </c>
      <c r="B80" s="28" t="s">
        <v>58</v>
      </c>
      <c r="C80" s="28" t="s">
        <v>59</v>
      </c>
      <c r="D80" s="43">
        <f>'prorač. '!D63</f>
        <v>0</v>
      </c>
      <c r="E80" s="43">
        <f>'prorač. '!E63</f>
        <v>0</v>
      </c>
      <c r="F80" s="43">
        <f>'prorač. '!F63</f>
        <v>0</v>
      </c>
    </row>
    <row r="81" spans="1:6" x14ac:dyDescent="0.25">
      <c r="A81" s="22" t="s">
        <v>80</v>
      </c>
      <c r="B81" s="28" t="s">
        <v>82</v>
      </c>
      <c r="C81" s="28" t="s">
        <v>83</v>
      </c>
      <c r="D81" s="43">
        <f>'prorač. '!D64</f>
        <v>0</v>
      </c>
      <c r="E81" s="43">
        <f>'prorač. '!E64</f>
        <v>197000</v>
      </c>
      <c r="F81" s="43">
        <f>'prorač. '!F64</f>
        <v>197000</v>
      </c>
    </row>
    <row r="82" spans="1:6" x14ac:dyDescent="0.25">
      <c r="A82" s="22" t="s">
        <v>80</v>
      </c>
      <c r="B82" s="28" t="s">
        <v>150</v>
      </c>
      <c r="C82" s="28" t="s">
        <v>151</v>
      </c>
      <c r="D82" s="43">
        <f>'prorač. '!D65</f>
        <v>0</v>
      </c>
      <c r="E82" s="43">
        <f>'prorač. '!E65</f>
        <v>0</v>
      </c>
      <c r="F82" s="43">
        <f>'prorač. '!F65</f>
        <v>0</v>
      </c>
    </row>
    <row r="83" spans="1:6" x14ac:dyDescent="0.25">
      <c r="A83" s="22"/>
      <c r="B83" s="28"/>
      <c r="C83" s="44" t="s">
        <v>156</v>
      </c>
      <c r="D83" s="34">
        <f t="shared" ref="D83:F83" si="6">SUM(D84:D97)</f>
        <v>156400</v>
      </c>
      <c r="E83" s="34">
        <f t="shared" si="6"/>
        <v>0</v>
      </c>
      <c r="F83" s="34">
        <f t="shared" si="6"/>
        <v>156400</v>
      </c>
    </row>
    <row r="84" spans="1:6" x14ac:dyDescent="0.25">
      <c r="A84" s="31" t="s">
        <v>124</v>
      </c>
      <c r="B84" s="28" t="s">
        <v>18</v>
      </c>
      <c r="C84" s="28" t="s">
        <v>19</v>
      </c>
      <c r="D84" s="24">
        <f>vanpror.!D29</f>
        <v>6000</v>
      </c>
      <c r="E84" s="24">
        <f>vanpror.!E29</f>
        <v>-3000</v>
      </c>
      <c r="F84" s="24">
        <f>vanpror.!F29</f>
        <v>3000</v>
      </c>
    </row>
    <row r="85" spans="1:6" x14ac:dyDescent="0.25">
      <c r="A85" s="31" t="s">
        <v>124</v>
      </c>
      <c r="B85" s="28" t="s">
        <v>24</v>
      </c>
      <c r="C85" s="28" t="s">
        <v>25</v>
      </c>
      <c r="D85" s="24">
        <f>vanpror.!D30</f>
        <v>5000</v>
      </c>
      <c r="E85" s="24">
        <f>vanpror.!E30</f>
        <v>-2000</v>
      </c>
      <c r="F85" s="24">
        <f>vanpror.!F30</f>
        <v>3000</v>
      </c>
    </row>
    <row r="86" spans="1:6" x14ac:dyDescent="0.25">
      <c r="A86" s="31" t="s">
        <v>124</v>
      </c>
      <c r="B86" s="28" t="s">
        <v>34</v>
      </c>
      <c r="C86" s="28" t="s">
        <v>35</v>
      </c>
      <c r="D86" s="24">
        <f>vanpror.!D31</f>
        <v>2000</v>
      </c>
      <c r="E86" s="24">
        <f>vanpror.!E31</f>
        <v>0</v>
      </c>
      <c r="F86" s="24">
        <f>vanpror.!F31</f>
        <v>2000</v>
      </c>
    </row>
    <row r="87" spans="1:6" x14ac:dyDescent="0.25">
      <c r="A87" s="31" t="s">
        <v>124</v>
      </c>
      <c r="B87" s="28" t="s">
        <v>42</v>
      </c>
      <c r="C87" s="28" t="s">
        <v>43</v>
      </c>
      <c r="D87" s="24">
        <f>vanpror.!D32</f>
        <v>0</v>
      </c>
      <c r="E87" s="24">
        <f>vanpror.!E32</f>
        <v>0</v>
      </c>
      <c r="F87" s="24">
        <f>vanpror.!F32</f>
        <v>0</v>
      </c>
    </row>
    <row r="88" spans="1:6" x14ac:dyDescent="0.25">
      <c r="A88" s="31" t="s">
        <v>124</v>
      </c>
      <c r="B88" s="28" t="s">
        <v>44</v>
      </c>
      <c r="C88" s="28" t="s">
        <v>45</v>
      </c>
      <c r="D88" s="24">
        <f>vanpror.!D33</f>
        <v>0</v>
      </c>
      <c r="E88" s="24">
        <f>vanpror.!E33</f>
        <v>0</v>
      </c>
      <c r="F88" s="24">
        <f>vanpror.!F33</f>
        <v>0</v>
      </c>
    </row>
    <row r="89" spans="1:6" x14ac:dyDescent="0.25">
      <c r="A89" s="31" t="s">
        <v>124</v>
      </c>
      <c r="B89" s="28" t="s">
        <v>46</v>
      </c>
      <c r="C89" s="28" t="s">
        <v>47</v>
      </c>
      <c r="D89" s="24">
        <f>vanpror.!D34</f>
        <v>0</v>
      </c>
      <c r="E89" s="24">
        <f>vanpror.!E34</f>
        <v>2500</v>
      </c>
      <c r="F89" s="24">
        <f>vanpror.!F34</f>
        <v>2500</v>
      </c>
    </row>
    <row r="90" spans="1:6" x14ac:dyDescent="0.25">
      <c r="A90" s="31">
        <v>55</v>
      </c>
      <c r="B90" s="28" t="s">
        <v>125</v>
      </c>
      <c r="C90" s="28" t="s">
        <v>126</v>
      </c>
      <c r="D90" s="24">
        <f>+vanpror.!D35</f>
        <v>0</v>
      </c>
      <c r="E90" s="24">
        <f>+vanpror.!E35</f>
        <v>7600</v>
      </c>
      <c r="F90" s="24">
        <f>+vanpror.!F35</f>
        <v>7600</v>
      </c>
    </row>
    <row r="91" spans="1:6" x14ac:dyDescent="0.25">
      <c r="A91" s="31" t="s">
        <v>124</v>
      </c>
      <c r="B91" s="28" t="s">
        <v>66</v>
      </c>
      <c r="C91" s="28" t="s">
        <v>67</v>
      </c>
      <c r="D91" s="24">
        <f>vanpror.!D36</f>
        <v>0</v>
      </c>
      <c r="E91" s="24">
        <f>vanpror.!E36</f>
        <v>0</v>
      </c>
      <c r="F91" s="24">
        <f>vanpror.!F36</f>
        <v>0</v>
      </c>
    </row>
    <row r="92" spans="1:6" x14ac:dyDescent="0.25">
      <c r="A92" s="31" t="s">
        <v>124</v>
      </c>
      <c r="B92" s="28" t="s">
        <v>72</v>
      </c>
      <c r="C92" s="28" t="s">
        <v>73</v>
      </c>
      <c r="D92" s="24">
        <f>vanpror.!D37</f>
        <v>3400</v>
      </c>
      <c r="E92" s="24">
        <f>vanpror.!E37</f>
        <v>-1400</v>
      </c>
      <c r="F92" s="24">
        <f>vanpror.!F37</f>
        <v>2000</v>
      </c>
    </row>
    <row r="93" spans="1:6" x14ac:dyDescent="0.25">
      <c r="A93" s="31" t="str">
        <f>vanpror.!A38</f>
        <v>55</v>
      </c>
      <c r="B93" s="30">
        <f>vanpror.!B38</f>
        <v>34339</v>
      </c>
      <c r="C93" s="28" t="str">
        <f>vanpror.!C38</f>
        <v>Ostale zatezne kamate</v>
      </c>
      <c r="D93" s="24">
        <v>0</v>
      </c>
      <c r="E93" s="24">
        <v>0</v>
      </c>
      <c r="F93" s="24">
        <v>0</v>
      </c>
    </row>
    <row r="94" spans="1:6" x14ac:dyDescent="0.25">
      <c r="A94" s="31" t="s">
        <v>124</v>
      </c>
      <c r="B94" s="28" t="s">
        <v>82</v>
      </c>
      <c r="C94" s="28" t="s">
        <v>83</v>
      </c>
      <c r="D94" s="24">
        <f>vanpror.!D39</f>
        <v>140000</v>
      </c>
      <c r="E94" s="24">
        <f>vanpror.!E39</f>
        <v>-6200</v>
      </c>
      <c r="F94" s="24">
        <f>vanpror.!F39</f>
        <v>133800</v>
      </c>
    </row>
    <row r="95" spans="1:6" x14ac:dyDescent="0.25">
      <c r="A95" s="31" t="s">
        <v>124</v>
      </c>
      <c r="B95" s="28" t="s">
        <v>114</v>
      </c>
      <c r="C95" s="28" t="s">
        <v>115</v>
      </c>
      <c r="D95" s="24">
        <f>vanpror.!D40</f>
        <v>0</v>
      </c>
      <c r="E95" s="24">
        <f>vanpror.!E40</f>
        <v>0</v>
      </c>
      <c r="F95" s="24">
        <f>vanpror.!F40</f>
        <v>0</v>
      </c>
    </row>
    <row r="96" spans="1:6" x14ac:dyDescent="0.25">
      <c r="A96" s="31" t="s">
        <v>124</v>
      </c>
      <c r="B96" s="28" t="s">
        <v>165</v>
      </c>
      <c r="C96" s="28" t="s">
        <v>166</v>
      </c>
      <c r="D96" s="24">
        <f>vanpror.!D41</f>
        <v>0</v>
      </c>
      <c r="E96" s="24">
        <f>vanpror.!E41</f>
        <v>0</v>
      </c>
      <c r="F96" s="24">
        <f>vanpror.!F41</f>
        <v>0</v>
      </c>
    </row>
    <row r="97" spans="1:6" x14ac:dyDescent="0.25">
      <c r="A97" s="31">
        <v>55</v>
      </c>
      <c r="B97" s="28" t="s">
        <v>116</v>
      </c>
      <c r="C97" s="28" t="s">
        <v>117</v>
      </c>
      <c r="D97" s="24">
        <f>vanpror.!D42</f>
        <v>0</v>
      </c>
      <c r="E97" s="24">
        <f>vanpror.!E42</f>
        <v>2500</v>
      </c>
      <c r="F97" s="24">
        <f>vanpror.!F42</f>
        <v>2500</v>
      </c>
    </row>
    <row r="98" spans="1:6" s="4" customFormat="1" x14ac:dyDescent="0.25">
      <c r="A98" s="32">
        <v>29</v>
      </c>
      <c r="B98" s="33"/>
      <c r="C98" s="33" t="s">
        <v>189</v>
      </c>
      <c r="D98" s="34">
        <f>SUM(D99:D113)</f>
        <v>0</v>
      </c>
      <c r="E98" s="34">
        <f t="shared" ref="E98:F98" si="7">SUM(E99:E113)</f>
        <v>28200</v>
      </c>
      <c r="F98" s="34">
        <f t="shared" si="7"/>
        <v>28200</v>
      </c>
    </row>
    <row r="99" spans="1:6" ht="15.75" customHeight="1" x14ac:dyDescent="0.25">
      <c r="A99" s="31">
        <v>29</v>
      </c>
      <c r="B99" s="28" t="s">
        <v>96</v>
      </c>
      <c r="C99" s="28" t="s">
        <v>215</v>
      </c>
      <c r="D99" s="24">
        <f>+vanpror.!D44</f>
        <v>0</v>
      </c>
      <c r="E99" s="24">
        <f>+vanpror.!E44</f>
        <v>100</v>
      </c>
      <c r="F99" s="24">
        <f>+vanpror.!F44</f>
        <v>100</v>
      </c>
    </row>
    <row r="100" spans="1:6" ht="15.75" customHeight="1" x14ac:dyDescent="0.25">
      <c r="A100" s="31">
        <f>vanpror.!A45</f>
        <v>29</v>
      </c>
      <c r="B100" s="28" t="str">
        <f>vanpror.!B45</f>
        <v>31332</v>
      </c>
      <c r="C100" s="28" t="str">
        <f>vanpror.!C45</f>
        <v>Doprinosi za obvezno osiguranje u slučaju nezaposlenosti</v>
      </c>
      <c r="D100" s="24">
        <v>0</v>
      </c>
      <c r="E100" s="24">
        <v>0</v>
      </c>
      <c r="F100" s="24">
        <v>0</v>
      </c>
    </row>
    <row r="101" spans="1:6" x14ac:dyDescent="0.25">
      <c r="A101" s="31">
        <v>29</v>
      </c>
      <c r="B101" s="28" t="s">
        <v>8</v>
      </c>
      <c r="C101" s="28" t="s">
        <v>9</v>
      </c>
      <c r="D101" s="24">
        <f>+vanpror.!D46</f>
        <v>0</v>
      </c>
      <c r="E101" s="24">
        <f>+vanpror.!E46</f>
        <v>600</v>
      </c>
      <c r="F101" s="24">
        <f>+vanpror.!F46</f>
        <v>600</v>
      </c>
    </row>
    <row r="102" spans="1:6" x14ac:dyDescent="0.25">
      <c r="A102" s="31">
        <v>29</v>
      </c>
      <c r="B102" s="28" t="s">
        <v>10</v>
      </c>
      <c r="C102" s="28" t="s">
        <v>216</v>
      </c>
      <c r="D102" s="24">
        <f>+vanpror.!D47</f>
        <v>0</v>
      </c>
      <c r="E102" s="24">
        <f>+vanpror.!E47</f>
        <v>800</v>
      </c>
      <c r="F102" s="24">
        <f>+vanpror.!F47</f>
        <v>800</v>
      </c>
    </row>
    <row r="103" spans="1:6" x14ac:dyDescent="0.25">
      <c r="A103" s="31">
        <v>29</v>
      </c>
      <c r="B103" s="28" t="s">
        <v>12</v>
      </c>
      <c r="C103" s="28" t="s">
        <v>217</v>
      </c>
      <c r="D103" s="24">
        <f>+vanpror.!D48</f>
        <v>0</v>
      </c>
      <c r="E103" s="24">
        <f>+vanpror.!E48</f>
        <v>500</v>
      </c>
      <c r="F103" s="24">
        <f>+vanpror.!F48</f>
        <v>500</v>
      </c>
    </row>
    <row r="104" spans="1:6" x14ac:dyDescent="0.25">
      <c r="A104" s="31">
        <v>29</v>
      </c>
      <c r="B104" s="28" t="s">
        <v>14</v>
      </c>
      <c r="C104" s="28" t="s">
        <v>15</v>
      </c>
      <c r="D104" s="24">
        <f>+vanpror.!D49</f>
        <v>0</v>
      </c>
      <c r="E104" s="24">
        <f>+vanpror.!E49</f>
        <v>2900</v>
      </c>
      <c r="F104" s="24">
        <f>+vanpror.!F49</f>
        <v>2900</v>
      </c>
    </row>
    <row r="105" spans="1:6" x14ac:dyDescent="0.25">
      <c r="A105" s="31">
        <v>29</v>
      </c>
      <c r="B105" s="28" t="s">
        <v>24</v>
      </c>
      <c r="C105" s="28" t="s">
        <v>25</v>
      </c>
      <c r="D105" s="24">
        <f>+vanpror.!D50</f>
        <v>0</v>
      </c>
      <c r="E105" s="24">
        <f>+vanpror.!E50</f>
        <v>0</v>
      </c>
      <c r="F105" s="24">
        <f>+vanpror.!F50</f>
        <v>0</v>
      </c>
    </row>
    <row r="106" spans="1:6" x14ac:dyDescent="0.25">
      <c r="A106" s="31">
        <v>29</v>
      </c>
      <c r="B106" s="28" t="s">
        <v>108</v>
      </c>
      <c r="C106" s="28" t="s">
        <v>222</v>
      </c>
      <c r="D106" s="24">
        <f>+vanpror.!D51</f>
        <v>0</v>
      </c>
      <c r="E106" s="24">
        <f>+vanpror.!E51</f>
        <v>2600</v>
      </c>
      <c r="F106" s="24">
        <f>+vanpror.!F51</f>
        <v>2600</v>
      </c>
    </row>
    <row r="107" spans="1:6" x14ac:dyDescent="0.25">
      <c r="A107" s="31">
        <v>29</v>
      </c>
      <c r="B107" s="28" t="s">
        <v>26</v>
      </c>
      <c r="C107" s="28" t="s">
        <v>27</v>
      </c>
      <c r="D107" s="24">
        <f>+vanpror.!D52</f>
        <v>0</v>
      </c>
      <c r="E107" s="24">
        <f>+vanpror.!E52</f>
        <v>0</v>
      </c>
      <c r="F107" s="24">
        <f>+vanpror.!F52</f>
        <v>0</v>
      </c>
    </row>
    <row r="108" spans="1:6" x14ac:dyDescent="0.25">
      <c r="A108" s="31">
        <f>vanpror.!A53</f>
        <v>0</v>
      </c>
      <c r="B108" s="28"/>
      <c r="C108" s="28"/>
      <c r="D108" s="24">
        <v>0</v>
      </c>
      <c r="E108" s="24">
        <v>0</v>
      </c>
      <c r="F108" s="24">
        <v>0</v>
      </c>
    </row>
    <row r="109" spans="1:6" x14ac:dyDescent="0.25">
      <c r="A109" s="31">
        <v>29</v>
      </c>
      <c r="B109" s="28" t="s">
        <v>34</v>
      </c>
      <c r="C109" s="28" t="s">
        <v>35</v>
      </c>
      <c r="D109" s="24">
        <f>+vanpror.!D54</f>
        <v>0</v>
      </c>
      <c r="E109" s="24">
        <f>+vanpror.!E54</f>
        <v>800</v>
      </c>
      <c r="F109" s="24">
        <f>+vanpror.!F54</f>
        <v>800</v>
      </c>
    </row>
    <row r="110" spans="1:6" x14ac:dyDescent="0.25">
      <c r="A110" s="31">
        <v>29</v>
      </c>
      <c r="B110" s="28" t="s">
        <v>218</v>
      </c>
      <c r="C110" s="28" t="s">
        <v>219</v>
      </c>
      <c r="D110" s="24">
        <f>+vanpror.!D55</f>
        <v>0</v>
      </c>
      <c r="E110" s="24">
        <f>+vanpror.!E55</f>
        <v>800</v>
      </c>
      <c r="F110" s="24">
        <f>+vanpror.!F55</f>
        <v>800</v>
      </c>
    </row>
    <row r="111" spans="1:6" x14ac:dyDescent="0.25">
      <c r="A111" s="31">
        <v>29</v>
      </c>
      <c r="B111" s="28" t="s">
        <v>54</v>
      </c>
      <c r="C111" s="28" t="s">
        <v>55</v>
      </c>
      <c r="D111" s="24">
        <f>+vanpror.!D56</f>
        <v>0</v>
      </c>
      <c r="E111" s="24">
        <f>+vanpror.!E56</f>
        <v>6000</v>
      </c>
      <c r="F111" s="24">
        <f>+vanpror.!F56</f>
        <v>6000</v>
      </c>
    </row>
    <row r="112" spans="1:6" x14ac:dyDescent="0.25">
      <c r="A112" s="31">
        <v>29</v>
      </c>
      <c r="B112" s="28" t="s">
        <v>148</v>
      </c>
      <c r="C112" s="28" t="s">
        <v>223</v>
      </c>
      <c r="D112" s="24">
        <f>+vanpror.!D57</f>
        <v>0</v>
      </c>
      <c r="E112" s="24">
        <f>+vanpror.!E57</f>
        <v>10000</v>
      </c>
      <c r="F112" s="24">
        <f>+vanpror.!F57</f>
        <v>10000</v>
      </c>
    </row>
    <row r="113" spans="1:6" x14ac:dyDescent="0.25">
      <c r="A113" s="31">
        <v>29</v>
      </c>
      <c r="B113" s="28" t="s">
        <v>62</v>
      </c>
      <c r="C113" s="28" t="s">
        <v>63</v>
      </c>
      <c r="D113" s="24">
        <f>+vanpror.!D58</f>
        <v>0</v>
      </c>
      <c r="E113" s="24">
        <f>+vanpror.!E58</f>
        <v>3100</v>
      </c>
      <c r="F113" s="24">
        <f>+vanpror.!F58</f>
        <v>3100</v>
      </c>
    </row>
    <row r="114" spans="1:6" x14ac:dyDescent="0.25">
      <c r="A114" s="25"/>
      <c r="B114" s="26" t="s">
        <v>84</v>
      </c>
      <c r="C114" s="26" t="s">
        <v>85</v>
      </c>
      <c r="D114" s="27">
        <f>D115+D131+D154</f>
        <v>1774800</v>
      </c>
      <c r="E114" s="27">
        <f t="shared" ref="E114:F114" si="8">E115+E131+E154</f>
        <v>111300</v>
      </c>
      <c r="F114" s="27">
        <f t="shared" si="8"/>
        <v>1886100</v>
      </c>
    </row>
    <row r="115" spans="1:6" s="6" customFormat="1" x14ac:dyDescent="0.25">
      <c r="A115" s="40"/>
      <c r="B115" s="41"/>
      <c r="C115" s="41" t="s">
        <v>81</v>
      </c>
      <c r="D115" s="42">
        <f>SUM(D116:D130)</f>
        <v>1184800</v>
      </c>
      <c r="E115" s="42">
        <f t="shared" ref="E115:F115" si="9">SUM(E116:E130)</f>
        <v>111300</v>
      </c>
      <c r="F115" s="42">
        <f t="shared" si="9"/>
        <v>1296100</v>
      </c>
    </row>
    <row r="116" spans="1:6" x14ac:dyDescent="0.25">
      <c r="A116" s="31" t="s">
        <v>80</v>
      </c>
      <c r="B116" s="28" t="s">
        <v>86</v>
      </c>
      <c r="C116" s="28" t="s">
        <v>87</v>
      </c>
      <c r="D116" s="45">
        <f>'prorač. '!D67</f>
        <v>912000</v>
      </c>
      <c r="E116" s="45">
        <f>'prorač. '!E67</f>
        <v>86000</v>
      </c>
      <c r="F116" s="45">
        <f>'prorač. '!F67</f>
        <v>998000</v>
      </c>
    </row>
    <row r="117" spans="1:6" x14ac:dyDescent="0.25">
      <c r="A117" s="31">
        <v>11</v>
      </c>
      <c r="B117" s="30">
        <v>31113</v>
      </c>
      <c r="C117" s="28" t="s">
        <v>184</v>
      </c>
      <c r="D117" s="45">
        <f>'prorač. '!D68</f>
        <v>0</v>
      </c>
      <c r="E117" s="45">
        <f>'prorač. '!E68</f>
        <v>4700</v>
      </c>
      <c r="F117" s="45">
        <f>'prorač. '!F68</f>
        <v>4700</v>
      </c>
    </row>
    <row r="118" spans="1:6" x14ac:dyDescent="0.25">
      <c r="A118" s="31" t="s">
        <v>80</v>
      </c>
      <c r="B118" s="30" t="s">
        <v>88</v>
      </c>
      <c r="C118" s="28" t="s">
        <v>89</v>
      </c>
      <c r="D118" s="45">
        <f>'prorač. '!D69</f>
        <v>25000</v>
      </c>
      <c r="E118" s="45">
        <f>'prorač. '!E69</f>
        <v>0</v>
      </c>
      <c r="F118" s="45">
        <f>'prorač. '!F69</f>
        <v>25000</v>
      </c>
    </row>
    <row r="119" spans="1:6" x14ac:dyDescent="0.25">
      <c r="A119" s="31" t="s">
        <v>80</v>
      </c>
      <c r="B119" s="30" t="s">
        <v>90</v>
      </c>
      <c r="C119" s="28" t="s">
        <v>91</v>
      </c>
      <c r="D119" s="45">
        <f>'prorač. '!D70</f>
        <v>8200</v>
      </c>
      <c r="E119" s="45">
        <f>'prorač. '!E70</f>
        <v>0</v>
      </c>
      <c r="F119" s="45">
        <f>'prorač. '!F70</f>
        <v>8200</v>
      </c>
    </row>
    <row r="120" spans="1:6" x14ac:dyDescent="0.25">
      <c r="A120" s="31" t="s">
        <v>80</v>
      </c>
      <c r="B120" s="30" t="s">
        <v>92</v>
      </c>
      <c r="C120" s="28" t="s">
        <v>93</v>
      </c>
      <c r="D120" s="45">
        <f>'prorač. '!D71</f>
        <v>15000</v>
      </c>
      <c r="E120" s="45">
        <f>'prorač. '!E71</f>
        <v>0</v>
      </c>
      <c r="F120" s="45">
        <f>'prorač. '!F71</f>
        <v>15000</v>
      </c>
    </row>
    <row r="121" spans="1:6" x14ac:dyDescent="0.25">
      <c r="A121" s="31" t="s">
        <v>80</v>
      </c>
      <c r="B121" s="30" t="s">
        <v>96</v>
      </c>
      <c r="C121" s="28" t="s">
        <v>97</v>
      </c>
      <c r="D121" s="45">
        <f>'prorač. '!D72</f>
        <v>165000</v>
      </c>
      <c r="E121" s="45">
        <f>'prorač. '!E72</f>
        <v>0</v>
      </c>
      <c r="F121" s="45">
        <f>'prorač. '!F72</f>
        <v>165000</v>
      </c>
    </row>
    <row r="122" spans="1:6" x14ac:dyDescent="0.25">
      <c r="A122" s="31">
        <v>11</v>
      </c>
      <c r="B122" s="30">
        <v>31322</v>
      </c>
      <c r="C122" s="28" t="s">
        <v>196</v>
      </c>
      <c r="D122" s="45">
        <f>'prorač. '!D73</f>
        <v>0</v>
      </c>
      <c r="E122" s="45">
        <f>'prorač. '!E73</f>
        <v>100</v>
      </c>
      <c r="F122" s="45">
        <f>'prorač. '!F73</f>
        <v>100</v>
      </c>
    </row>
    <row r="123" spans="1:6" x14ac:dyDescent="0.25">
      <c r="A123" s="31">
        <v>11</v>
      </c>
      <c r="B123" s="30">
        <v>31332</v>
      </c>
      <c r="C123" s="28" t="s">
        <v>229</v>
      </c>
      <c r="D123" s="45">
        <f>'prorač. '!D74</f>
        <v>0</v>
      </c>
      <c r="E123" s="45">
        <f>'prorač. '!E74</f>
        <v>100</v>
      </c>
      <c r="F123" s="45">
        <f>'prorač. '!F74</f>
        <v>100</v>
      </c>
    </row>
    <row r="124" spans="1:6" s="4" customFormat="1" x14ac:dyDescent="0.25">
      <c r="A124" s="31" t="s">
        <v>80</v>
      </c>
      <c r="B124" s="28" t="s">
        <v>8</v>
      </c>
      <c r="C124" s="28" t="s">
        <v>9</v>
      </c>
      <c r="D124" s="45">
        <f>'prorač. '!D75</f>
        <v>2000</v>
      </c>
      <c r="E124" s="45">
        <f>'prorač. '!E75</f>
        <v>0</v>
      </c>
      <c r="F124" s="45">
        <f>'prorač. '!F75</f>
        <v>2000</v>
      </c>
    </row>
    <row r="125" spans="1:6" s="4" customFormat="1" x14ac:dyDescent="0.25">
      <c r="A125" s="31" t="s">
        <v>80</v>
      </c>
      <c r="B125" s="28" t="s">
        <v>98</v>
      </c>
      <c r="C125" s="28" t="s">
        <v>99</v>
      </c>
      <c r="D125" s="45">
        <f>'prorač. '!D76</f>
        <v>56000</v>
      </c>
      <c r="E125" s="45">
        <f>'prorač. '!E76</f>
        <v>15000</v>
      </c>
      <c r="F125" s="45">
        <f>'prorač. '!F76</f>
        <v>71000</v>
      </c>
    </row>
    <row r="126" spans="1:6" x14ac:dyDescent="0.25">
      <c r="A126" s="31" t="s">
        <v>80</v>
      </c>
      <c r="B126" s="28" t="s">
        <v>154</v>
      </c>
      <c r="C126" s="28" t="s">
        <v>155</v>
      </c>
      <c r="D126" s="45">
        <f>'prorač. '!D77</f>
        <v>1600</v>
      </c>
      <c r="E126" s="45">
        <f>'prorač. '!E77</f>
        <v>0</v>
      </c>
      <c r="F126" s="45">
        <f>'prorač. '!F77</f>
        <v>1600</v>
      </c>
    </row>
    <row r="127" spans="1:6" x14ac:dyDescent="0.25">
      <c r="A127" s="31">
        <v>11</v>
      </c>
      <c r="B127" s="30">
        <v>32961</v>
      </c>
      <c r="C127" s="28" t="s">
        <v>226</v>
      </c>
      <c r="D127" s="45">
        <f>'prorač. '!D78</f>
        <v>0</v>
      </c>
      <c r="E127" s="45">
        <f>'prorač. '!E78</f>
        <v>3500</v>
      </c>
      <c r="F127" s="45">
        <f>'prorač. '!F78</f>
        <v>3500</v>
      </c>
    </row>
    <row r="128" spans="1:6" x14ac:dyDescent="0.25">
      <c r="A128" s="31">
        <v>11</v>
      </c>
      <c r="B128" s="30">
        <v>34331</v>
      </c>
      <c r="C128" s="28" t="s">
        <v>228</v>
      </c>
      <c r="D128" s="45">
        <f>'prorač. '!D79</f>
        <v>0</v>
      </c>
      <c r="E128" s="45">
        <f>'prorač. '!E79</f>
        <v>800</v>
      </c>
      <c r="F128" s="45">
        <f>'prorač. '!F79</f>
        <v>800</v>
      </c>
    </row>
    <row r="129" spans="1:6" x14ac:dyDescent="0.25">
      <c r="A129" s="31">
        <v>11</v>
      </c>
      <c r="B129" s="30">
        <v>34332</v>
      </c>
      <c r="C129" s="28" t="s">
        <v>227</v>
      </c>
      <c r="D129" s="45">
        <f>'prorač. '!D80</f>
        <v>0</v>
      </c>
      <c r="E129" s="45">
        <f>'prorač. '!E80</f>
        <v>0</v>
      </c>
      <c r="F129" s="45">
        <f>'prorač. '!F80</f>
        <v>0</v>
      </c>
    </row>
    <row r="130" spans="1:6" x14ac:dyDescent="0.25">
      <c r="A130" s="31">
        <v>11</v>
      </c>
      <c r="B130" s="30">
        <v>34339</v>
      </c>
      <c r="C130" s="28" t="s">
        <v>202</v>
      </c>
      <c r="D130" s="45">
        <f>'prorač. '!D81</f>
        <v>0</v>
      </c>
      <c r="E130" s="45">
        <f>'prorač. '!E81</f>
        <v>1100</v>
      </c>
      <c r="F130" s="45">
        <f>'prorač. '!F81</f>
        <v>1100</v>
      </c>
    </row>
    <row r="131" spans="1:6" x14ac:dyDescent="0.25">
      <c r="A131" s="31"/>
      <c r="B131" s="28"/>
      <c r="C131" s="33" t="s">
        <v>156</v>
      </c>
      <c r="D131" s="34">
        <f>SUM(D132:D153)</f>
        <v>590000</v>
      </c>
      <c r="E131" s="34">
        <f t="shared" ref="E131:F131" si="10">SUM(E132:E153)</f>
        <v>0</v>
      </c>
      <c r="F131" s="34">
        <f t="shared" si="10"/>
        <v>590000</v>
      </c>
    </row>
    <row r="132" spans="1:6" x14ac:dyDescent="0.25">
      <c r="A132" s="31">
        <v>55</v>
      </c>
      <c r="B132" s="30" t="s">
        <v>86</v>
      </c>
      <c r="C132" s="28" t="s">
        <v>87</v>
      </c>
      <c r="D132" s="36">
        <f>vanpror.!D61</f>
        <v>0</v>
      </c>
      <c r="E132" s="36">
        <f>vanpror.!E61</f>
        <v>0</v>
      </c>
      <c r="F132" s="36">
        <f>vanpror.!F61</f>
        <v>0</v>
      </c>
    </row>
    <row r="133" spans="1:6" x14ac:dyDescent="0.25">
      <c r="A133" s="31">
        <v>55</v>
      </c>
      <c r="B133" s="30" t="s">
        <v>10</v>
      </c>
      <c r="C133" s="28" t="s">
        <v>216</v>
      </c>
      <c r="D133" s="36">
        <f>vanpror.!D62</f>
        <v>0</v>
      </c>
      <c r="E133" s="36">
        <f>vanpror.!E62</f>
        <v>500</v>
      </c>
      <c r="F133" s="36">
        <f>vanpror.!F62</f>
        <v>500</v>
      </c>
    </row>
    <row r="134" spans="1:6" x14ac:dyDescent="0.25">
      <c r="A134" s="31">
        <v>55</v>
      </c>
      <c r="B134" s="30" t="s">
        <v>12</v>
      </c>
      <c r="C134" s="28" t="s">
        <v>217</v>
      </c>
      <c r="D134" s="36">
        <f>vanpror.!D63</f>
        <v>0</v>
      </c>
      <c r="E134" s="36">
        <f>vanpror.!E63</f>
        <v>600</v>
      </c>
      <c r="F134" s="36">
        <f>vanpror.!F63</f>
        <v>600</v>
      </c>
    </row>
    <row r="135" spans="1:6" x14ac:dyDescent="0.25">
      <c r="A135" s="31" t="s">
        <v>124</v>
      </c>
      <c r="B135" s="28" t="s">
        <v>20</v>
      </c>
      <c r="C135" s="28" t="s">
        <v>21</v>
      </c>
      <c r="D135" s="36">
        <f>vanpror.!D64</f>
        <v>20000</v>
      </c>
      <c r="E135" s="36">
        <f>vanpror.!E64</f>
        <v>5000</v>
      </c>
      <c r="F135" s="36">
        <f>vanpror.!F64</f>
        <v>25000</v>
      </c>
    </row>
    <row r="136" spans="1:6" x14ac:dyDescent="0.25">
      <c r="A136" s="31" t="s">
        <v>124</v>
      </c>
      <c r="B136" s="28" t="s">
        <v>24</v>
      </c>
      <c r="C136" s="28" t="s">
        <v>25</v>
      </c>
      <c r="D136" s="36">
        <f>vanpror.!D65</f>
        <v>5000</v>
      </c>
      <c r="E136" s="36">
        <f>vanpror.!E65</f>
        <v>0</v>
      </c>
      <c r="F136" s="36">
        <f>vanpror.!F65</f>
        <v>5000</v>
      </c>
    </row>
    <row r="137" spans="1:6" x14ac:dyDescent="0.25">
      <c r="A137" s="31" t="s">
        <v>124</v>
      </c>
      <c r="B137" s="28" t="s">
        <v>108</v>
      </c>
      <c r="C137" s="28" t="s">
        <v>109</v>
      </c>
      <c r="D137" s="36">
        <f>vanpror.!D66</f>
        <v>287000</v>
      </c>
      <c r="E137" s="36">
        <f>vanpror.!E66</f>
        <v>0</v>
      </c>
      <c r="F137" s="36">
        <f>vanpror.!F66</f>
        <v>287000</v>
      </c>
    </row>
    <row r="138" spans="1:6" x14ac:dyDescent="0.25">
      <c r="A138" s="31" t="s">
        <v>124</v>
      </c>
      <c r="B138" s="28" t="s">
        <v>26</v>
      </c>
      <c r="C138" s="28" t="s">
        <v>27</v>
      </c>
      <c r="D138" s="36">
        <f>vanpror.!D67</f>
        <v>35000</v>
      </c>
      <c r="E138" s="36">
        <f>vanpror.!E67</f>
        <v>-25000</v>
      </c>
      <c r="F138" s="36">
        <f>vanpror.!F67</f>
        <v>10000</v>
      </c>
    </row>
    <row r="139" spans="1:6" x14ac:dyDescent="0.25">
      <c r="A139" s="31">
        <v>55</v>
      </c>
      <c r="B139" s="28" t="s">
        <v>28</v>
      </c>
      <c r="C139" s="28" t="s">
        <v>29</v>
      </c>
      <c r="D139" s="36">
        <f>vanpror.!D68</f>
        <v>0</v>
      </c>
      <c r="E139" s="36">
        <f>vanpror.!E68</f>
        <v>17100</v>
      </c>
      <c r="F139" s="36">
        <f>vanpror.!F68</f>
        <v>17100</v>
      </c>
    </row>
    <row r="140" spans="1:6" x14ac:dyDescent="0.25">
      <c r="A140" s="31" t="s">
        <v>124</v>
      </c>
      <c r="B140" s="28" t="s">
        <v>135</v>
      </c>
      <c r="C140" s="28" t="s">
        <v>136</v>
      </c>
      <c r="D140" s="36">
        <f>vanpror.!D69</f>
        <v>2000</v>
      </c>
      <c r="E140" s="36">
        <f>vanpror.!E69</f>
        <v>0</v>
      </c>
      <c r="F140" s="36">
        <f>vanpror.!F69</f>
        <v>2000</v>
      </c>
    </row>
    <row r="141" spans="1:6" x14ac:dyDescent="0.25">
      <c r="A141" s="31" t="s">
        <v>124</v>
      </c>
      <c r="B141" s="28" t="s">
        <v>34</v>
      </c>
      <c r="C141" s="28" t="s">
        <v>35</v>
      </c>
      <c r="D141" s="36">
        <f>vanpror.!D70</f>
        <v>25000</v>
      </c>
      <c r="E141" s="36">
        <f>vanpror.!E70</f>
        <v>5000</v>
      </c>
      <c r="F141" s="36">
        <f>vanpror.!F70</f>
        <v>30000</v>
      </c>
    </row>
    <row r="142" spans="1:6" x14ac:dyDescent="0.25">
      <c r="A142" s="31" t="s">
        <v>124</v>
      </c>
      <c r="B142" s="30" t="s">
        <v>44</v>
      </c>
      <c r="C142" s="28" t="s">
        <v>45</v>
      </c>
      <c r="D142" s="36">
        <f>vanpror.!D71</f>
        <v>30000</v>
      </c>
      <c r="E142" s="36">
        <f>vanpror.!E71</f>
        <v>0</v>
      </c>
      <c r="F142" s="36">
        <f>vanpror.!F71</f>
        <v>30000</v>
      </c>
    </row>
    <row r="143" spans="1:6" x14ac:dyDescent="0.25">
      <c r="A143" s="31" t="s">
        <v>124</v>
      </c>
      <c r="B143" s="30" t="s">
        <v>46</v>
      </c>
      <c r="C143" s="28" t="s">
        <v>47</v>
      </c>
      <c r="D143" s="36">
        <f>vanpror.!D72</f>
        <v>40000</v>
      </c>
      <c r="E143" s="36">
        <f>vanpror.!E72</f>
        <v>0</v>
      </c>
      <c r="F143" s="36">
        <f>vanpror.!F72</f>
        <v>40000</v>
      </c>
    </row>
    <row r="144" spans="1:6" x14ac:dyDescent="0.25">
      <c r="A144" s="31" t="s">
        <v>124</v>
      </c>
      <c r="B144" s="30" t="s">
        <v>48</v>
      </c>
      <c r="C144" s="28" t="s">
        <v>49</v>
      </c>
      <c r="D144" s="36">
        <f>vanpror.!D73</f>
        <v>0</v>
      </c>
      <c r="E144" s="36">
        <f>vanpror.!E73</f>
        <v>2800</v>
      </c>
      <c r="F144" s="36">
        <f>vanpror.!F73</f>
        <v>2800</v>
      </c>
    </row>
    <row r="145" spans="1:6" x14ac:dyDescent="0.25">
      <c r="A145" s="31" t="s">
        <v>124</v>
      </c>
      <c r="B145" s="30" t="s">
        <v>50</v>
      </c>
      <c r="C145" s="28" t="s">
        <v>51</v>
      </c>
      <c r="D145" s="36">
        <f>vanpror.!D74</f>
        <v>0</v>
      </c>
      <c r="E145" s="36">
        <f>vanpror.!E74</f>
        <v>3300</v>
      </c>
      <c r="F145" s="36">
        <f>vanpror.!F74</f>
        <v>3300</v>
      </c>
    </row>
    <row r="146" spans="1:6" x14ac:dyDescent="0.25">
      <c r="A146" s="31" t="s">
        <v>124</v>
      </c>
      <c r="B146" s="30" t="s">
        <v>154</v>
      </c>
      <c r="C146" s="28" t="s">
        <v>155</v>
      </c>
      <c r="D146" s="36">
        <f>vanpror.!D75</f>
        <v>0</v>
      </c>
      <c r="E146" s="36">
        <f>vanpror.!E75</f>
        <v>700</v>
      </c>
      <c r="F146" s="36">
        <f>vanpror.!F75</f>
        <v>700</v>
      </c>
    </row>
    <row r="147" spans="1:6" x14ac:dyDescent="0.25">
      <c r="A147" s="31" t="s">
        <v>124</v>
      </c>
      <c r="B147" s="28" t="s">
        <v>125</v>
      </c>
      <c r="C147" s="28" t="s">
        <v>126</v>
      </c>
      <c r="D147" s="36">
        <f>vanpror.!D76</f>
        <v>6000</v>
      </c>
      <c r="E147" s="36">
        <f>vanpror.!E76</f>
        <v>0</v>
      </c>
      <c r="F147" s="36">
        <f>vanpror.!F76</f>
        <v>6000</v>
      </c>
    </row>
    <row r="148" spans="1:6" x14ac:dyDescent="0.25">
      <c r="A148" s="31" t="s">
        <v>124</v>
      </c>
      <c r="B148" s="68" t="s">
        <v>213</v>
      </c>
      <c r="C148" s="68" t="s">
        <v>214</v>
      </c>
      <c r="D148" s="36">
        <f>vanpror.!D77</f>
        <v>0</v>
      </c>
      <c r="E148" s="36">
        <f>vanpror.!E77</f>
        <v>5000</v>
      </c>
      <c r="F148" s="36">
        <f>vanpror.!F77</f>
        <v>5000</v>
      </c>
    </row>
    <row r="149" spans="1:6" x14ac:dyDescent="0.25">
      <c r="A149" s="31" t="s">
        <v>124</v>
      </c>
      <c r="B149" s="28" t="s">
        <v>114</v>
      </c>
      <c r="C149" s="28" t="s">
        <v>115</v>
      </c>
      <c r="D149" s="36">
        <f>vanpror.!D78</f>
        <v>20000</v>
      </c>
      <c r="E149" s="36">
        <f>vanpror.!E78</f>
        <v>0</v>
      </c>
      <c r="F149" s="36">
        <f>vanpror.!F78</f>
        <v>20000</v>
      </c>
    </row>
    <row r="150" spans="1:6" x14ac:dyDescent="0.25">
      <c r="A150" s="31" t="s">
        <v>124</v>
      </c>
      <c r="B150" s="30">
        <v>42212</v>
      </c>
      <c r="C150" s="28" t="s">
        <v>192</v>
      </c>
      <c r="D150" s="36">
        <f>vanpror.!D79</f>
        <v>0</v>
      </c>
      <c r="E150" s="36">
        <f>vanpror.!E79</f>
        <v>30000</v>
      </c>
      <c r="F150" s="36">
        <f>vanpror.!F79</f>
        <v>30000</v>
      </c>
    </row>
    <row r="151" spans="1:6" x14ac:dyDescent="0.25">
      <c r="A151" s="31">
        <v>55</v>
      </c>
      <c r="B151" s="30" t="s">
        <v>220</v>
      </c>
      <c r="C151" s="28" t="s">
        <v>221</v>
      </c>
      <c r="D151" s="36">
        <f>vanpror.!D80</f>
        <v>0</v>
      </c>
      <c r="E151" s="36">
        <f>vanpror.!E80</f>
        <v>10000</v>
      </c>
      <c r="F151" s="36">
        <f>vanpror.!F80</f>
        <v>10000</v>
      </c>
    </row>
    <row r="152" spans="1:6" x14ac:dyDescent="0.25">
      <c r="A152" s="31" t="s">
        <v>124</v>
      </c>
      <c r="B152" s="28" t="s">
        <v>165</v>
      </c>
      <c r="C152" s="28" t="s">
        <v>166</v>
      </c>
      <c r="D152" s="36">
        <f>vanpror.!D81</f>
        <v>120000</v>
      </c>
      <c r="E152" s="36">
        <f>vanpror.!E81</f>
        <v>-62000</v>
      </c>
      <c r="F152" s="36">
        <f>vanpror.!F81</f>
        <v>58000</v>
      </c>
    </row>
    <row r="153" spans="1:6" x14ac:dyDescent="0.25">
      <c r="A153" s="31" t="s">
        <v>124</v>
      </c>
      <c r="B153" s="28" t="s">
        <v>116</v>
      </c>
      <c r="C153" s="28" t="s">
        <v>117</v>
      </c>
      <c r="D153" s="36">
        <f>vanpror.!D82</f>
        <v>0</v>
      </c>
      <c r="E153" s="36">
        <f>vanpror.!E82</f>
        <v>7000</v>
      </c>
      <c r="F153" s="36">
        <f>vanpror.!F82</f>
        <v>7000</v>
      </c>
    </row>
    <row r="154" spans="1:6" x14ac:dyDescent="0.25">
      <c r="A154" s="32">
        <v>29</v>
      </c>
      <c r="B154" s="33"/>
      <c r="C154" s="33" t="s">
        <v>189</v>
      </c>
      <c r="D154" s="34">
        <f t="shared" ref="D154:F154" si="11">SUM(D155:D160)</f>
        <v>0</v>
      </c>
      <c r="E154" s="34">
        <f t="shared" si="11"/>
        <v>0</v>
      </c>
      <c r="F154" s="34">
        <f t="shared" si="11"/>
        <v>0</v>
      </c>
    </row>
    <row r="155" spans="1:6" x14ac:dyDescent="0.25">
      <c r="A155" s="31">
        <v>29</v>
      </c>
      <c r="B155" s="30">
        <v>32241</v>
      </c>
      <c r="C155" s="28" t="s">
        <v>191</v>
      </c>
      <c r="D155" s="45">
        <f>vanpror.!D84</f>
        <v>0</v>
      </c>
      <c r="E155" s="45">
        <f>vanpror.!E84</f>
        <v>0</v>
      </c>
      <c r="F155" s="45">
        <f>vanpror.!F84</f>
        <v>0</v>
      </c>
    </row>
    <row r="156" spans="1:6" x14ac:dyDescent="0.25">
      <c r="A156" s="31">
        <v>29</v>
      </c>
      <c r="B156" s="28" t="s">
        <v>44</v>
      </c>
      <c r="C156" s="28" t="s">
        <v>45</v>
      </c>
      <c r="D156" s="45">
        <f>vanpror.!D85</f>
        <v>0</v>
      </c>
      <c r="E156" s="45">
        <f>vanpror.!E85</f>
        <v>0</v>
      </c>
      <c r="F156" s="45">
        <f>vanpror.!F85</f>
        <v>0</v>
      </c>
    </row>
    <row r="157" spans="1:6" x14ac:dyDescent="0.25">
      <c r="A157" s="31">
        <v>29</v>
      </c>
      <c r="B157" s="28" t="s">
        <v>46</v>
      </c>
      <c r="C157" s="28" t="s">
        <v>47</v>
      </c>
      <c r="D157" s="45">
        <f>vanpror.!D86</f>
        <v>0</v>
      </c>
      <c r="E157" s="45">
        <f>vanpror.!E86</f>
        <v>0</v>
      </c>
      <c r="F157" s="45">
        <f>vanpror.!F86</f>
        <v>0</v>
      </c>
    </row>
    <row r="158" spans="1:6" x14ac:dyDescent="0.25">
      <c r="A158" s="31">
        <v>29</v>
      </c>
      <c r="B158" s="30">
        <v>42212</v>
      </c>
      <c r="C158" s="28" t="s">
        <v>192</v>
      </c>
      <c r="D158" s="45">
        <f>vanpror.!D87</f>
        <v>0</v>
      </c>
      <c r="E158" s="45">
        <f>vanpror.!E87</f>
        <v>0</v>
      </c>
      <c r="F158" s="45">
        <f>vanpror.!F87</f>
        <v>0</v>
      </c>
    </row>
    <row r="159" spans="1:6" x14ac:dyDescent="0.25">
      <c r="A159" s="31">
        <v>29</v>
      </c>
      <c r="B159" s="30">
        <v>42271</v>
      </c>
      <c r="C159" s="28" t="s">
        <v>193</v>
      </c>
      <c r="D159" s="45">
        <f>vanpror.!D88</f>
        <v>0</v>
      </c>
      <c r="E159" s="45">
        <f>vanpror.!E88</f>
        <v>0</v>
      </c>
      <c r="F159" s="45">
        <f>vanpror.!F88</f>
        <v>0</v>
      </c>
    </row>
    <row r="160" spans="1:6" x14ac:dyDescent="0.25">
      <c r="A160" s="31">
        <v>29</v>
      </c>
      <c r="B160" s="30" t="s">
        <v>165</v>
      </c>
      <c r="C160" s="28" t="s">
        <v>166</v>
      </c>
      <c r="D160" s="45">
        <f>vanpror.!D89</f>
        <v>0</v>
      </c>
      <c r="E160" s="45">
        <f>vanpror.!E89</f>
        <v>0</v>
      </c>
      <c r="F160" s="45">
        <f>vanpror.!F89</f>
        <v>0</v>
      </c>
    </row>
    <row r="161" spans="1:6" x14ac:dyDescent="0.25">
      <c r="A161" s="25"/>
      <c r="B161" s="65">
        <v>18055021</v>
      </c>
      <c r="C161" s="26" t="s">
        <v>203</v>
      </c>
      <c r="D161" s="27">
        <f t="shared" ref="D161:F161" si="12">D162</f>
        <v>0</v>
      </c>
      <c r="E161" s="27">
        <f t="shared" si="12"/>
        <v>0</v>
      </c>
      <c r="F161" s="27">
        <f t="shared" si="12"/>
        <v>0</v>
      </c>
    </row>
    <row r="162" spans="1:6" x14ac:dyDescent="0.25">
      <c r="A162" s="22" t="s">
        <v>3</v>
      </c>
      <c r="B162" s="30">
        <v>32321</v>
      </c>
      <c r="C162" s="28" t="s">
        <v>204</v>
      </c>
      <c r="D162" s="29">
        <f>+'prorač. '!D83</f>
        <v>0</v>
      </c>
      <c r="E162" s="29">
        <f>+'prorač. '!E83</f>
        <v>0</v>
      </c>
      <c r="F162" s="29">
        <f>+'prorač. '!F83</f>
        <v>0</v>
      </c>
    </row>
    <row r="163" spans="1:6" x14ac:dyDescent="0.25">
      <c r="A163" s="25"/>
      <c r="B163" s="26" t="s">
        <v>100</v>
      </c>
      <c r="C163" s="26" t="s">
        <v>101</v>
      </c>
      <c r="D163" s="27">
        <f>SUM(D164:D171)</f>
        <v>149000</v>
      </c>
      <c r="E163" s="27">
        <f t="shared" ref="E163:F163" si="13">SUM(E164:E171)</f>
        <v>15000</v>
      </c>
      <c r="F163" s="27">
        <f t="shared" si="13"/>
        <v>164000</v>
      </c>
    </row>
    <row r="164" spans="1:6" x14ac:dyDescent="0.25">
      <c r="A164" s="31" t="s">
        <v>80</v>
      </c>
      <c r="B164" s="28" t="s">
        <v>86</v>
      </c>
      <c r="C164" s="28" t="s">
        <v>87</v>
      </c>
      <c r="D164" s="29">
        <f>'prorač. '!D85</f>
        <v>110000</v>
      </c>
      <c r="E164" s="29">
        <f>'prorač. '!E85</f>
        <v>12500</v>
      </c>
      <c r="F164" s="29">
        <f>'prorač. '!F85</f>
        <v>122500</v>
      </c>
    </row>
    <row r="165" spans="1:6" x14ac:dyDescent="0.25">
      <c r="A165" s="31" t="s">
        <v>80</v>
      </c>
      <c r="B165" s="28" t="s">
        <v>88</v>
      </c>
      <c r="C165" s="28" t="s">
        <v>89</v>
      </c>
      <c r="D165" s="29">
        <f>'prorač. '!D86</f>
        <v>1600</v>
      </c>
      <c r="E165" s="29">
        <f>'prorač. '!E86</f>
        <v>0</v>
      </c>
      <c r="F165" s="29">
        <f>'prorač. '!F86</f>
        <v>1600</v>
      </c>
    </row>
    <row r="166" spans="1:6" x14ac:dyDescent="0.25">
      <c r="A166" s="31" t="s">
        <v>80</v>
      </c>
      <c r="B166" s="28" t="s">
        <v>90</v>
      </c>
      <c r="C166" s="28" t="s">
        <v>91</v>
      </c>
      <c r="D166" s="29">
        <f>'prorač. '!D87</f>
        <v>7400</v>
      </c>
      <c r="E166" s="29">
        <f>'prorač. '!E87</f>
        <v>0</v>
      </c>
      <c r="F166" s="29">
        <f>'prorač. '!F87</f>
        <v>7400</v>
      </c>
    </row>
    <row r="167" spans="1:6" x14ac:dyDescent="0.25">
      <c r="A167" s="31" t="s">
        <v>80</v>
      </c>
      <c r="B167" s="28" t="s">
        <v>92</v>
      </c>
      <c r="C167" s="28" t="s">
        <v>93</v>
      </c>
      <c r="D167" s="29">
        <f>'prorač. '!D88</f>
        <v>1500</v>
      </c>
      <c r="E167" s="29">
        <f>'prorač. '!E88</f>
        <v>0</v>
      </c>
      <c r="F167" s="29">
        <f>'prorač. '!F88</f>
        <v>1500</v>
      </c>
    </row>
    <row r="168" spans="1:6" x14ac:dyDescent="0.25">
      <c r="A168" s="31" t="s">
        <v>80</v>
      </c>
      <c r="B168" s="28" t="s">
        <v>96</v>
      </c>
      <c r="C168" s="28" t="s">
        <v>97</v>
      </c>
      <c r="D168" s="29">
        <f>'prorač. '!D89</f>
        <v>20100</v>
      </c>
      <c r="E168" s="29">
        <f>'prorač. '!E89</f>
        <v>1000</v>
      </c>
      <c r="F168" s="29">
        <f>'prorač. '!F89</f>
        <v>21100</v>
      </c>
    </row>
    <row r="169" spans="1:6" x14ac:dyDescent="0.25">
      <c r="A169" s="31" t="s">
        <v>80</v>
      </c>
      <c r="B169" s="28" t="s">
        <v>8</v>
      </c>
      <c r="C169" s="28" t="s">
        <v>9</v>
      </c>
      <c r="D169" s="29">
        <f>'prorač. '!D90</f>
        <v>1200</v>
      </c>
      <c r="E169" s="29">
        <f>'prorač. '!E90</f>
        <v>0</v>
      </c>
      <c r="F169" s="29">
        <f>'prorač. '!F90</f>
        <v>1200</v>
      </c>
    </row>
    <row r="170" spans="1:6" x14ac:dyDescent="0.25">
      <c r="A170" s="31" t="s">
        <v>80</v>
      </c>
      <c r="B170" s="28" t="s">
        <v>98</v>
      </c>
      <c r="C170" s="28" t="s">
        <v>99</v>
      </c>
      <c r="D170" s="29">
        <f>'prorač. '!D91</f>
        <v>7200</v>
      </c>
      <c r="E170" s="29">
        <f>'prorač. '!E91</f>
        <v>1500</v>
      </c>
      <c r="F170" s="29">
        <f>'prorač. '!F91</f>
        <v>8700</v>
      </c>
    </row>
    <row r="171" spans="1:6" s="4" customFormat="1" x14ac:dyDescent="0.25">
      <c r="A171" s="31" t="s">
        <v>80</v>
      </c>
      <c r="B171" s="28" t="s">
        <v>154</v>
      </c>
      <c r="C171" s="28" t="s">
        <v>155</v>
      </c>
      <c r="D171" s="29">
        <f>'prorač. '!D92</f>
        <v>0</v>
      </c>
      <c r="E171" s="29">
        <f>'prorač. '!E92</f>
        <v>0</v>
      </c>
      <c r="F171" s="29">
        <f>'prorač. '!F92</f>
        <v>0</v>
      </c>
    </row>
    <row r="172" spans="1:6" x14ac:dyDescent="0.25">
      <c r="A172" s="25"/>
      <c r="B172" s="26" t="s">
        <v>102</v>
      </c>
      <c r="C172" s="26" t="s">
        <v>103</v>
      </c>
      <c r="D172" s="27">
        <f>D173+D178</f>
        <v>717000</v>
      </c>
      <c r="E172" s="27">
        <f t="shared" ref="E172:F172" si="14">E173+E178</f>
        <v>148000</v>
      </c>
      <c r="F172" s="27">
        <f t="shared" si="14"/>
        <v>865000</v>
      </c>
    </row>
    <row r="173" spans="1:6" x14ac:dyDescent="0.25">
      <c r="A173" s="32" t="s">
        <v>80</v>
      </c>
      <c r="B173" s="33"/>
      <c r="C173" s="33" t="s">
        <v>81</v>
      </c>
      <c r="D173" s="34">
        <f t="shared" ref="D173:F173" si="15">SUM(D174:D177)</f>
        <v>156300</v>
      </c>
      <c r="E173" s="34">
        <f t="shared" si="15"/>
        <v>148000</v>
      </c>
      <c r="F173" s="34">
        <f t="shared" si="15"/>
        <v>304300</v>
      </c>
    </row>
    <row r="174" spans="1:6" s="4" customFormat="1" x14ac:dyDescent="0.25">
      <c r="A174" s="31" t="s">
        <v>80</v>
      </c>
      <c r="B174" s="28" t="s">
        <v>86</v>
      </c>
      <c r="C174" s="28" t="s">
        <v>87</v>
      </c>
      <c r="D174" s="43">
        <f>'prorač. '!D95</f>
        <v>136300</v>
      </c>
      <c r="E174" s="43">
        <f>'prorač. '!E95</f>
        <v>128000</v>
      </c>
      <c r="F174" s="43">
        <f>'prorač. '!F95</f>
        <v>264300</v>
      </c>
    </row>
    <row r="175" spans="1:6" x14ac:dyDescent="0.25">
      <c r="A175" s="31" t="s">
        <v>80</v>
      </c>
      <c r="B175" s="28" t="s">
        <v>88</v>
      </c>
      <c r="C175" s="28" t="s">
        <v>89</v>
      </c>
      <c r="D175" s="43">
        <f>'prorač. '!D96</f>
        <v>0</v>
      </c>
      <c r="E175" s="43">
        <f>'prorač. '!E96</f>
        <v>0</v>
      </c>
      <c r="F175" s="43">
        <f>'prorač. '!F96</f>
        <v>0</v>
      </c>
    </row>
    <row r="176" spans="1:6" x14ac:dyDescent="0.25">
      <c r="A176" s="31" t="s">
        <v>80</v>
      </c>
      <c r="B176" s="28" t="s">
        <v>96</v>
      </c>
      <c r="C176" s="28" t="s">
        <v>97</v>
      </c>
      <c r="D176" s="43">
        <f>'prorač. '!D97</f>
        <v>20000</v>
      </c>
      <c r="E176" s="43">
        <f>'prorač. '!E97</f>
        <v>20000</v>
      </c>
      <c r="F176" s="43">
        <f>'prorač. '!F97</f>
        <v>40000</v>
      </c>
    </row>
    <row r="177" spans="1:6" x14ac:dyDescent="0.25">
      <c r="A177" s="31" t="s">
        <v>80</v>
      </c>
      <c r="B177" s="28" t="s">
        <v>98</v>
      </c>
      <c r="C177" s="28" t="s">
        <v>99</v>
      </c>
      <c r="D177" s="43">
        <f>'prorač. '!D98</f>
        <v>0</v>
      </c>
      <c r="E177" s="43">
        <f>'prorač. '!E98</f>
        <v>0</v>
      </c>
      <c r="F177" s="43">
        <f>'prorač. '!F98</f>
        <v>0</v>
      </c>
    </row>
    <row r="178" spans="1:6" s="4" customFormat="1" x14ac:dyDescent="0.25">
      <c r="A178" s="32"/>
      <c r="B178" s="33"/>
      <c r="C178" s="33" t="s">
        <v>105</v>
      </c>
      <c r="D178" s="34">
        <f t="shared" ref="D178:F178" si="16">SUM(D179:D186)</f>
        <v>560700</v>
      </c>
      <c r="E178" s="34">
        <f t="shared" si="16"/>
        <v>0</v>
      </c>
      <c r="F178" s="34">
        <f t="shared" si="16"/>
        <v>560700</v>
      </c>
    </row>
    <row r="179" spans="1:6" x14ac:dyDescent="0.25">
      <c r="A179" s="31">
        <v>44</v>
      </c>
      <c r="B179" s="28" t="s">
        <v>86</v>
      </c>
      <c r="C179" s="28" t="s">
        <v>87</v>
      </c>
      <c r="D179" s="43">
        <f>'prorač. '!D100</f>
        <v>398000</v>
      </c>
      <c r="E179" s="43">
        <f>'prorač. '!E100</f>
        <v>-1500</v>
      </c>
      <c r="F179" s="43">
        <f>'prorač. '!F100</f>
        <v>396500</v>
      </c>
    </row>
    <row r="180" spans="1:6" s="4" customFormat="1" x14ac:dyDescent="0.25">
      <c r="A180" s="31">
        <v>44</v>
      </c>
      <c r="B180" s="28" t="s">
        <v>88</v>
      </c>
      <c r="C180" s="28" t="s">
        <v>89</v>
      </c>
      <c r="D180" s="43">
        <f>'prorač. '!D101</f>
        <v>28200</v>
      </c>
      <c r="E180" s="43">
        <f>'prorač. '!E101</f>
        <v>0</v>
      </c>
      <c r="F180" s="43">
        <f>'prorač. '!F101</f>
        <v>28200</v>
      </c>
    </row>
    <row r="181" spans="1:6" x14ac:dyDescent="0.25">
      <c r="A181" s="35" t="s">
        <v>104</v>
      </c>
      <c r="B181" s="28" t="s">
        <v>90</v>
      </c>
      <c r="C181" s="28" t="s">
        <v>91</v>
      </c>
      <c r="D181" s="43">
        <f>'prorač. '!D102</f>
        <v>4000</v>
      </c>
      <c r="E181" s="43">
        <f>'prorač. '!E102</f>
        <v>0</v>
      </c>
      <c r="F181" s="43">
        <f>'prorač. '!F102</f>
        <v>4000</v>
      </c>
    </row>
    <row r="182" spans="1:6" s="4" customFormat="1" x14ac:dyDescent="0.25">
      <c r="A182" s="31" t="s">
        <v>104</v>
      </c>
      <c r="B182" s="28" t="s">
        <v>92</v>
      </c>
      <c r="C182" s="28" t="s">
        <v>93</v>
      </c>
      <c r="D182" s="43">
        <f>'prorač. '!D103</f>
        <v>24000</v>
      </c>
      <c r="E182" s="43">
        <f>'prorač. '!E103</f>
        <v>1500</v>
      </c>
      <c r="F182" s="43">
        <f>'prorač. '!F103</f>
        <v>25500</v>
      </c>
    </row>
    <row r="183" spans="1:6" s="4" customFormat="1" x14ac:dyDescent="0.25">
      <c r="A183" s="31" t="s">
        <v>104</v>
      </c>
      <c r="B183" s="28" t="s">
        <v>96</v>
      </c>
      <c r="C183" s="28" t="s">
        <v>97</v>
      </c>
      <c r="D183" s="43">
        <f>'prorač. '!D104</f>
        <v>77000</v>
      </c>
      <c r="E183" s="43">
        <f>'prorač. '!E104</f>
        <v>0</v>
      </c>
      <c r="F183" s="43">
        <f>'prorač. '!F104</f>
        <v>77000</v>
      </c>
    </row>
    <row r="184" spans="1:6" x14ac:dyDescent="0.25">
      <c r="A184" s="31" t="s">
        <v>104</v>
      </c>
      <c r="B184" s="28" t="s">
        <v>152</v>
      </c>
      <c r="C184" s="28" t="s">
        <v>153</v>
      </c>
      <c r="D184" s="43">
        <f>'prorač. '!D105</f>
        <v>0</v>
      </c>
      <c r="E184" s="43">
        <f>'prorač. '!E105</f>
        <v>0</v>
      </c>
      <c r="F184" s="43">
        <f>'prorač. '!F105</f>
        <v>0</v>
      </c>
    </row>
    <row r="185" spans="1:6" x14ac:dyDescent="0.25">
      <c r="A185" s="31" t="s">
        <v>104</v>
      </c>
      <c r="B185" s="28" t="s">
        <v>8</v>
      </c>
      <c r="C185" s="28" t="s">
        <v>9</v>
      </c>
      <c r="D185" s="43">
        <f>'prorač. '!D106</f>
        <v>6000</v>
      </c>
      <c r="E185" s="43">
        <f>'prorač. '!E106</f>
        <v>0</v>
      </c>
      <c r="F185" s="43">
        <f>'prorač. '!F106</f>
        <v>6000</v>
      </c>
    </row>
    <row r="186" spans="1:6" x14ac:dyDescent="0.25">
      <c r="A186" s="31" t="s">
        <v>104</v>
      </c>
      <c r="B186" s="28" t="s">
        <v>98</v>
      </c>
      <c r="C186" s="28" t="s">
        <v>99</v>
      </c>
      <c r="D186" s="43">
        <f>'prorač. '!D107</f>
        <v>23500</v>
      </c>
      <c r="E186" s="43">
        <f>'prorač. '!E107</f>
        <v>0</v>
      </c>
      <c r="F186" s="43">
        <f>'prorač. '!F107</f>
        <v>23500</v>
      </c>
    </row>
    <row r="187" spans="1:6" x14ac:dyDescent="0.25">
      <c r="A187" s="25"/>
      <c r="B187" s="26" t="s">
        <v>127</v>
      </c>
      <c r="C187" s="26" t="s">
        <v>128</v>
      </c>
      <c r="D187" s="27">
        <f t="shared" ref="D187:F187" si="17">D188</f>
        <v>416000</v>
      </c>
      <c r="E187" s="27">
        <f t="shared" si="17"/>
        <v>0</v>
      </c>
      <c r="F187" s="27">
        <f t="shared" si="17"/>
        <v>416000</v>
      </c>
    </row>
    <row r="188" spans="1:6" x14ac:dyDescent="0.25">
      <c r="A188" s="46" t="s">
        <v>124</v>
      </c>
      <c r="B188" s="28" t="s">
        <v>116</v>
      </c>
      <c r="C188" s="28" t="s">
        <v>117</v>
      </c>
      <c r="D188" s="45">
        <f>vanpror.!D91</f>
        <v>416000</v>
      </c>
      <c r="E188" s="45">
        <f>vanpror.!E91</f>
        <v>0</v>
      </c>
      <c r="F188" s="45">
        <f>vanpror.!F91</f>
        <v>416000</v>
      </c>
    </row>
    <row r="189" spans="1:6" x14ac:dyDescent="0.25">
      <c r="A189" s="25"/>
      <c r="B189" s="26" t="s">
        <v>106</v>
      </c>
      <c r="C189" s="26" t="s">
        <v>107</v>
      </c>
      <c r="D189" s="27">
        <f>D190+D191</f>
        <v>38000</v>
      </c>
      <c r="E189" s="27">
        <f t="shared" ref="E189:F189" si="18">E190+E191</f>
        <v>0</v>
      </c>
      <c r="F189" s="27">
        <f t="shared" si="18"/>
        <v>38000</v>
      </c>
    </row>
    <row r="190" spans="1:6" x14ac:dyDescent="0.25">
      <c r="A190" s="22" t="s">
        <v>104</v>
      </c>
      <c r="B190" s="23" t="s">
        <v>108</v>
      </c>
      <c r="C190" s="23" t="s">
        <v>109</v>
      </c>
      <c r="D190" s="47">
        <f>'prorač. '!D109</f>
        <v>19000</v>
      </c>
      <c r="E190" s="47">
        <f>'prorač. '!E109</f>
        <v>0</v>
      </c>
      <c r="F190" s="47">
        <f>'prorač. '!F109</f>
        <v>19000</v>
      </c>
    </row>
    <row r="191" spans="1:6" x14ac:dyDescent="0.25">
      <c r="A191" s="37">
        <v>42</v>
      </c>
      <c r="B191" s="23" t="s">
        <v>108</v>
      </c>
      <c r="C191" s="23" t="s">
        <v>109</v>
      </c>
      <c r="D191" s="47">
        <f>'prorač. '!D110</f>
        <v>19000</v>
      </c>
      <c r="E191" s="47">
        <f>'prorač. '!E110</f>
        <v>0</v>
      </c>
      <c r="F191" s="47">
        <f>'prorač. '!F110</f>
        <v>19000</v>
      </c>
    </row>
    <row r="192" spans="1:6" x14ac:dyDescent="0.25">
      <c r="A192" s="25"/>
      <c r="B192" s="26" t="s">
        <v>110</v>
      </c>
      <c r="C192" s="26" t="s">
        <v>111</v>
      </c>
      <c r="D192" s="27">
        <f t="shared" ref="D192:F192" si="19">D193+D195</f>
        <v>128600</v>
      </c>
      <c r="E192" s="27">
        <f t="shared" si="19"/>
        <v>-4000</v>
      </c>
      <c r="F192" s="27">
        <f t="shared" si="19"/>
        <v>124600</v>
      </c>
    </row>
    <row r="193" spans="1:6" x14ac:dyDescent="0.25">
      <c r="A193" s="25"/>
      <c r="B193" s="26" t="s">
        <v>112</v>
      </c>
      <c r="C193" s="26" t="s">
        <v>113</v>
      </c>
      <c r="D193" s="27">
        <f t="shared" ref="D193:F193" si="20">SUM(D194:D194)</f>
        <v>120000</v>
      </c>
      <c r="E193" s="27">
        <f t="shared" si="20"/>
        <v>0</v>
      </c>
      <c r="F193" s="27">
        <f t="shared" si="20"/>
        <v>120000</v>
      </c>
    </row>
    <row r="194" spans="1:6" x14ac:dyDescent="0.25">
      <c r="A194" s="31" t="s">
        <v>3</v>
      </c>
      <c r="B194" s="28" t="s">
        <v>114</v>
      </c>
      <c r="C194" s="28" t="s">
        <v>115</v>
      </c>
      <c r="D194" s="47">
        <f>'prorač. '!D113</f>
        <v>120000</v>
      </c>
      <c r="E194" s="47">
        <f>'prorač. '!E113</f>
        <v>0</v>
      </c>
      <c r="F194" s="47">
        <f>'prorač. '!F113</f>
        <v>120000</v>
      </c>
    </row>
    <row r="195" spans="1:6" x14ac:dyDescent="0.25">
      <c r="A195" s="48"/>
      <c r="B195" s="49">
        <v>18057001</v>
      </c>
      <c r="C195" s="50" t="s">
        <v>113</v>
      </c>
      <c r="D195" s="51">
        <f t="shared" ref="D195:F195" si="21">D196</f>
        <v>8600</v>
      </c>
      <c r="E195" s="51">
        <f t="shared" si="21"/>
        <v>-4000</v>
      </c>
      <c r="F195" s="51">
        <f t="shared" si="21"/>
        <v>4600</v>
      </c>
    </row>
    <row r="196" spans="1:6" x14ac:dyDescent="0.25">
      <c r="A196" s="32" t="s">
        <v>123</v>
      </c>
      <c r="B196" s="33"/>
      <c r="C196" s="33" t="s">
        <v>157</v>
      </c>
      <c r="D196" s="34">
        <f t="shared" ref="D196:F196" si="22">D197+D198</f>
        <v>8600</v>
      </c>
      <c r="E196" s="34">
        <f t="shared" si="22"/>
        <v>-4000</v>
      </c>
      <c r="F196" s="34">
        <f t="shared" si="22"/>
        <v>4600</v>
      </c>
    </row>
    <row r="197" spans="1:6" x14ac:dyDescent="0.25">
      <c r="A197" s="31" t="s">
        <v>123</v>
      </c>
      <c r="B197" s="28" t="s">
        <v>116</v>
      </c>
      <c r="C197" s="28" t="s">
        <v>117</v>
      </c>
      <c r="D197" s="47">
        <f>vanpror.!D95</f>
        <v>3600</v>
      </c>
      <c r="E197" s="47">
        <f>vanpror.!E95</f>
        <v>-1600</v>
      </c>
      <c r="F197" s="47">
        <f>vanpror.!F95</f>
        <v>2000</v>
      </c>
    </row>
    <row r="198" spans="1:6" x14ac:dyDescent="0.25">
      <c r="A198" s="31">
        <v>25</v>
      </c>
      <c r="B198" s="30" t="s">
        <v>165</v>
      </c>
      <c r="C198" s="28" t="s">
        <v>166</v>
      </c>
      <c r="D198" s="29">
        <f>vanpror.!D96</f>
        <v>5000</v>
      </c>
      <c r="E198" s="29">
        <f>vanpror.!E96</f>
        <v>-2400</v>
      </c>
      <c r="F198" s="29">
        <f>vanpror.!F96</f>
        <v>2600</v>
      </c>
    </row>
    <row r="199" spans="1:6" x14ac:dyDescent="0.25">
      <c r="A199" s="38"/>
      <c r="B199" s="39"/>
      <c r="C199" s="39"/>
      <c r="D199" s="39"/>
      <c r="E199" s="39"/>
      <c r="F199" s="39"/>
    </row>
    <row r="203" spans="1:6" x14ac:dyDescent="0.25">
      <c r="C203" s="3" t="s">
        <v>129</v>
      </c>
      <c r="D203" s="1">
        <f>D78+D115+D163+D173</f>
        <v>1492100</v>
      </c>
      <c r="E203" s="1">
        <f>E78+E115+E163+E173</f>
        <v>471300</v>
      </c>
      <c r="F203" s="1">
        <f t="shared" ref="F203" si="23">F78+F115+F163+F173</f>
        <v>1963400</v>
      </c>
    </row>
    <row r="204" spans="1:6" x14ac:dyDescent="0.25">
      <c r="C204" s="3" t="s">
        <v>130</v>
      </c>
      <c r="D204" s="1">
        <f>D10+D194</f>
        <v>1300000</v>
      </c>
      <c r="E204" s="1">
        <f>E10+E194</f>
        <v>0</v>
      </c>
      <c r="F204" s="1">
        <f t="shared" ref="F204" si="24">F10+F194</f>
        <v>1300000</v>
      </c>
    </row>
    <row r="205" spans="1:6" x14ac:dyDescent="0.25">
      <c r="C205" s="3" t="s">
        <v>199</v>
      </c>
      <c r="D205" s="1">
        <f t="shared" ref="D205:F205" si="25">D191</f>
        <v>19000</v>
      </c>
      <c r="E205" s="1">
        <f t="shared" si="25"/>
        <v>0</v>
      </c>
      <c r="F205" s="1">
        <f t="shared" si="25"/>
        <v>19000</v>
      </c>
    </row>
    <row r="206" spans="1:6" x14ac:dyDescent="0.25">
      <c r="C206" s="3" t="s">
        <v>131</v>
      </c>
      <c r="D206" s="1">
        <f t="shared" ref="D206:F206" si="26">D178+D190</f>
        <v>579700</v>
      </c>
      <c r="E206" s="1">
        <f t="shared" si="26"/>
        <v>0</v>
      </c>
      <c r="F206" s="1">
        <f t="shared" si="26"/>
        <v>579700</v>
      </c>
    </row>
    <row r="207" spans="1:6" x14ac:dyDescent="0.25">
      <c r="C207" s="3" t="s">
        <v>132</v>
      </c>
      <c r="D207" s="1">
        <f>D60</f>
        <v>14240400</v>
      </c>
      <c r="E207" s="1">
        <f>E60</f>
        <v>372500</v>
      </c>
      <c r="F207" s="1">
        <f t="shared" ref="F207" si="27">F60</f>
        <v>14612900</v>
      </c>
    </row>
    <row r="208" spans="1:6" x14ac:dyDescent="0.25">
      <c r="C208" s="3" t="s">
        <v>133</v>
      </c>
      <c r="D208" s="1">
        <f t="shared" ref="D208:F208" si="28">D196</f>
        <v>8600</v>
      </c>
      <c r="E208" s="1">
        <f t="shared" si="28"/>
        <v>-4000</v>
      </c>
      <c r="F208" s="1">
        <f t="shared" si="28"/>
        <v>4600</v>
      </c>
    </row>
    <row r="209" spans="3:6" x14ac:dyDescent="0.25">
      <c r="C209" s="3" t="s">
        <v>134</v>
      </c>
      <c r="D209" s="1">
        <f>D188+D131+D83</f>
        <v>1162400</v>
      </c>
      <c r="E209" s="1">
        <f>E188+E131+E83</f>
        <v>0</v>
      </c>
      <c r="F209" s="1">
        <f t="shared" ref="F209" si="29">F188+F131+F83</f>
        <v>1162400</v>
      </c>
    </row>
    <row r="210" spans="3:6" x14ac:dyDescent="0.25">
      <c r="C210" s="3" t="s">
        <v>188</v>
      </c>
      <c r="D210" s="1">
        <f t="shared" ref="D210:F210" si="30">D154+D98</f>
        <v>0</v>
      </c>
      <c r="E210" s="1">
        <f t="shared" si="30"/>
        <v>28200</v>
      </c>
      <c r="F210" s="1">
        <f t="shared" si="30"/>
        <v>28200</v>
      </c>
    </row>
    <row r="211" spans="3:6" x14ac:dyDescent="0.25">
      <c r="D211" s="4">
        <f t="shared" ref="D211:F211" si="31">SUM(D203:D210)</f>
        <v>18802200</v>
      </c>
      <c r="E211" s="4">
        <f t="shared" si="31"/>
        <v>868000</v>
      </c>
      <c r="F211" s="4">
        <f t="shared" si="31"/>
        <v>19670200</v>
      </c>
    </row>
    <row r="212" spans="3:6" x14ac:dyDescent="0.25">
      <c r="D212" s="4">
        <f>D8</f>
        <v>18802200</v>
      </c>
      <c r="E212" s="4">
        <f>E8</f>
        <v>868000</v>
      </c>
      <c r="F212" s="4">
        <f>F8</f>
        <v>19670200</v>
      </c>
    </row>
    <row r="214" spans="3:6" x14ac:dyDescent="0.25">
      <c r="D214" s="1">
        <f>+'prorač. '!D121+vanpror.!D104</f>
        <v>18802200</v>
      </c>
      <c r="E214" s="1">
        <f>+'prorač. '!E121+vanpror.!E104</f>
        <v>868000</v>
      </c>
      <c r="F214" s="1">
        <f>+'prorač. '!F121+vanpror.!F104</f>
        <v>19670200</v>
      </c>
    </row>
    <row r="215" spans="3:6" x14ac:dyDescent="0.25">
      <c r="D215" s="1">
        <f t="shared" ref="D215:F215" si="32">+D214-D212</f>
        <v>0</v>
      </c>
      <c r="E215" s="1">
        <f>+E214-E212</f>
        <v>0</v>
      </c>
      <c r="F215" s="1">
        <f t="shared" si="32"/>
        <v>0</v>
      </c>
    </row>
  </sheetData>
  <pageMargins left="0.70866141732283472" right="0.70866141732283472" top="0.74803149606299213" bottom="0.74803149606299213" header="0.31496062992125984" footer="0.31496062992125984"/>
  <pageSetup paperSize="9" scale="65" orientation="portrait" horizontalDpi="4294967294" verticalDpi="4294967294" r:id="rId1"/>
  <rowBreaks count="3" manualBreakCount="3">
    <brk id="59" max="5" man="1"/>
    <brk id="113" max="5" man="1"/>
    <brk id="160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22"/>
  <sheetViews>
    <sheetView topLeftCell="A7" workbookViewId="0">
      <pane xSplit="3" ySplit="1" topLeftCell="D8" activePane="bottomRight" state="frozen"/>
      <selection activeCell="A7" sqref="A7"/>
      <selection pane="topRight" activeCell="D7" sqref="D7"/>
      <selection pane="bottomLeft" activeCell="A8" sqref="A8"/>
      <selection pane="bottomRight" activeCell="F106" sqref="F106"/>
    </sheetView>
  </sheetViews>
  <sheetFormatPr defaultRowHeight="15" x14ac:dyDescent="0.25"/>
  <cols>
    <col min="1" max="1" width="9" style="8" bestFit="1" customWidth="1" collapsed="1"/>
    <col min="2" max="2" width="10" style="1" customWidth="1" collapsed="1"/>
    <col min="3" max="3" width="57.7109375" style="1" customWidth="1" collapsed="1"/>
    <col min="4" max="4" width="15.140625" style="1" bestFit="1" customWidth="1" collapsed="1"/>
    <col min="5" max="5" width="15.140625" style="1" customWidth="1" collapsed="1"/>
    <col min="6" max="6" width="15.140625" style="1" customWidth="1"/>
    <col min="7" max="9" width="9.140625" style="1"/>
    <col min="10" max="10" width="10.140625" style="1" bestFit="1" customWidth="1"/>
    <col min="11" max="16384" width="9.140625" style="1"/>
  </cols>
  <sheetData>
    <row r="1" spans="1:6" hidden="1" x14ac:dyDescent="0.25"/>
    <row r="2" spans="1:6" hidden="1" x14ac:dyDescent="0.25"/>
    <row r="3" spans="1:6" ht="15.75" hidden="1" x14ac:dyDescent="0.25">
      <c r="C3" s="5" t="s">
        <v>158</v>
      </c>
    </row>
    <row r="4" spans="1:6" hidden="1" x14ac:dyDescent="0.25"/>
    <row r="5" spans="1:6" hidden="1" x14ac:dyDescent="0.25"/>
    <row r="6" spans="1:6" hidden="1" x14ac:dyDescent="0.25"/>
    <row r="7" spans="1:6" x14ac:dyDescent="0.25">
      <c r="A7" s="20" t="s">
        <v>0</v>
      </c>
      <c r="B7" s="20" t="s">
        <v>1</v>
      </c>
      <c r="C7" s="20" t="s">
        <v>2</v>
      </c>
      <c r="D7" s="21" t="s">
        <v>212</v>
      </c>
      <c r="E7" s="21" t="s">
        <v>230</v>
      </c>
      <c r="F7" s="21" t="s">
        <v>231</v>
      </c>
    </row>
    <row r="8" spans="1:6" x14ac:dyDescent="0.25">
      <c r="A8" s="22"/>
      <c r="B8" s="23"/>
      <c r="C8" s="23" t="s">
        <v>158</v>
      </c>
      <c r="D8" s="24">
        <f>D9+D60+D111</f>
        <v>3390800</v>
      </c>
      <c r="E8" s="24">
        <f t="shared" ref="E8:F8" si="0">E9+E60+E111</f>
        <v>471300</v>
      </c>
      <c r="F8" s="24">
        <f t="shared" si="0"/>
        <v>3862100</v>
      </c>
    </row>
    <row r="9" spans="1:6" s="4" customFormat="1" x14ac:dyDescent="0.25">
      <c r="A9" s="25"/>
      <c r="B9" s="26" t="s">
        <v>4</v>
      </c>
      <c r="C9" s="26" t="s">
        <v>5</v>
      </c>
      <c r="D9" s="27">
        <f>D10</f>
        <v>1180000</v>
      </c>
      <c r="E9" s="27">
        <f t="shared" ref="E9:F9" si="1">E10</f>
        <v>0</v>
      </c>
      <c r="F9" s="27">
        <f t="shared" si="1"/>
        <v>1180000</v>
      </c>
    </row>
    <row r="10" spans="1:6" s="4" customFormat="1" x14ac:dyDescent="0.25">
      <c r="A10" s="25"/>
      <c r="B10" s="26" t="s">
        <v>6</v>
      </c>
      <c r="C10" s="26" t="s">
        <v>7</v>
      </c>
      <c r="D10" s="27">
        <f>SUM(D11:D59)</f>
        <v>1180000</v>
      </c>
      <c r="E10" s="27">
        <f t="shared" ref="E10" si="2">SUM(E11:E59)</f>
        <v>0</v>
      </c>
      <c r="F10" s="27">
        <f>SUM(F11:F59)</f>
        <v>1180000</v>
      </c>
    </row>
    <row r="11" spans="1:6" x14ac:dyDescent="0.25">
      <c r="A11" s="22" t="s">
        <v>3</v>
      </c>
      <c r="B11" s="28" t="s">
        <v>8</v>
      </c>
      <c r="C11" s="28" t="s">
        <v>9</v>
      </c>
      <c r="D11" s="24">
        <v>20000</v>
      </c>
      <c r="E11" s="24">
        <v>5000</v>
      </c>
      <c r="F11" s="24">
        <f>+D11+E11</f>
        <v>25000</v>
      </c>
    </row>
    <row r="12" spans="1:6" x14ac:dyDescent="0.25">
      <c r="A12" s="22" t="s">
        <v>3</v>
      </c>
      <c r="B12" s="28" t="s">
        <v>10</v>
      </c>
      <c r="C12" s="28" t="s">
        <v>11</v>
      </c>
      <c r="D12" s="24">
        <v>5000</v>
      </c>
      <c r="E12" s="24"/>
      <c r="F12" s="24">
        <f t="shared" ref="F12:F59" si="3">+D12+E12</f>
        <v>5000</v>
      </c>
    </row>
    <row r="13" spans="1:6" x14ac:dyDescent="0.25">
      <c r="A13" s="22" t="s">
        <v>3</v>
      </c>
      <c r="B13" s="28" t="s">
        <v>12</v>
      </c>
      <c r="C13" s="28" t="s">
        <v>13</v>
      </c>
      <c r="D13" s="24">
        <v>18000</v>
      </c>
      <c r="E13" s="24">
        <v>-5000</v>
      </c>
      <c r="F13" s="24">
        <f t="shared" si="3"/>
        <v>13000</v>
      </c>
    </row>
    <row r="14" spans="1:6" x14ac:dyDescent="0.25">
      <c r="A14" s="22" t="s">
        <v>3</v>
      </c>
      <c r="B14" s="28" t="s">
        <v>24</v>
      </c>
      <c r="C14" s="28" t="s">
        <v>232</v>
      </c>
      <c r="D14" s="24"/>
      <c r="E14" s="24"/>
      <c r="F14" s="24">
        <f t="shared" si="3"/>
        <v>0</v>
      </c>
    </row>
    <row r="15" spans="1:6" x14ac:dyDescent="0.25">
      <c r="A15" s="22" t="s">
        <v>3</v>
      </c>
      <c r="B15" s="28" t="s">
        <v>14</v>
      </c>
      <c r="C15" s="28" t="s">
        <v>15</v>
      </c>
      <c r="D15" s="24">
        <v>8000</v>
      </c>
      <c r="E15" s="24"/>
      <c r="F15" s="24">
        <f t="shared" si="3"/>
        <v>8000</v>
      </c>
    </row>
    <row r="16" spans="1:6" x14ac:dyDescent="0.25">
      <c r="A16" s="22" t="s">
        <v>3</v>
      </c>
      <c r="B16" s="30">
        <v>32141</v>
      </c>
      <c r="C16" s="28" t="s">
        <v>233</v>
      </c>
      <c r="D16" s="24"/>
      <c r="E16" s="24"/>
      <c r="F16" s="24">
        <f t="shared" si="3"/>
        <v>0</v>
      </c>
    </row>
    <row r="17" spans="1:6" x14ac:dyDescent="0.25">
      <c r="A17" s="22" t="s">
        <v>3</v>
      </c>
      <c r="B17" s="28" t="s">
        <v>16</v>
      </c>
      <c r="C17" s="28" t="s">
        <v>17</v>
      </c>
      <c r="D17" s="24">
        <v>33000</v>
      </c>
      <c r="E17" s="24"/>
      <c r="F17" s="24">
        <f t="shared" si="3"/>
        <v>33000</v>
      </c>
    </row>
    <row r="18" spans="1:6" x14ac:dyDescent="0.25">
      <c r="A18" s="22" t="s">
        <v>3</v>
      </c>
      <c r="B18" s="28" t="s">
        <v>18</v>
      </c>
      <c r="C18" s="28" t="s">
        <v>19</v>
      </c>
      <c r="D18" s="24">
        <v>14000</v>
      </c>
      <c r="E18" s="24"/>
      <c r="F18" s="24">
        <f t="shared" si="3"/>
        <v>14000</v>
      </c>
    </row>
    <row r="19" spans="1:6" x14ac:dyDescent="0.25">
      <c r="A19" s="22" t="s">
        <v>3</v>
      </c>
      <c r="B19" s="28" t="s">
        <v>20</v>
      </c>
      <c r="C19" s="28" t="s">
        <v>21</v>
      </c>
      <c r="D19" s="24">
        <v>30000</v>
      </c>
      <c r="E19" s="24">
        <v>15000</v>
      </c>
      <c r="F19" s="24">
        <f t="shared" si="3"/>
        <v>45000</v>
      </c>
    </row>
    <row r="20" spans="1:6" x14ac:dyDescent="0.25">
      <c r="A20" s="22" t="s">
        <v>3</v>
      </c>
      <c r="B20" s="28" t="s">
        <v>22</v>
      </c>
      <c r="C20" s="28" t="s">
        <v>23</v>
      </c>
      <c r="D20" s="24">
        <v>2000</v>
      </c>
      <c r="E20" s="24">
        <v>-1000</v>
      </c>
      <c r="F20" s="24">
        <f t="shared" si="3"/>
        <v>1000</v>
      </c>
    </row>
    <row r="21" spans="1:6" x14ac:dyDescent="0.25">
      <c r="A21" s="22" t="s">
        <v>3</v>
      </c>
      <c r="B21" s="28" t="s">
        <v>24</v>
      </c>
      <c r="C21" s="28" t="s">
        <v>25</v>
      </c>
      <c r="D21" s="24">
        <v>30000</v>
      </c>
      <c r="E21" s="24">
        <v>600</v>
      </c>
      <c r="F21" s="24">
        <f t="shared" si="3"/>
        <v>30600</v>
      </c>
    </row>
    <row r="22" spans="1:6" x14ac:dyDescent="0.25">
      <c r="A22" s="22" t="s">
        <v>3</v>
      </c>
      <c r="B22" s="28" t="s">
        <v>26</v>
      </c>
      <c r="C22" s="28" t="s">
        <v>27</v>
      </c>
      <c r="D22" s="24">
        <v>2000</v>
      </c>
      <c r="E22" s="24">
        <v>-2000</v>
      </c>
      <c r="F22" s="24">
        <f t="shared" si="3"/>
        <v>0</v>
      </c>
    </row>
    <row r="23" spans="1:6" x14ac:dyDescent="0.25">
      <c r="A23" s="22" t="s">
        <v>3</v>
      </c>
      <c r="B23" s="28" t="s">
        <v>28</v>
      </c>
      <c r="C23" s="28" t="s">
        <v>29</v>
      </c>
      <c r="D23" s="24">
        <v>169700</v>
      </c>
      <c r="E23" s="24">
        <v>70000</v>
      </c>
      <c r="F23" s="24">
        <f t="shared" si="3"/>
        <v>239700</v>
      </c>
    </row>
    <row r="24" spans="1:6" x14ac:dyDescent="0.25">
      <c r="A24" s="22" t="s">
        <v>3</v>
      </c>
      <c r="B24" s="28" t="s">
        <v>137</v>
      </c>
      <c r="C24" s="28" t="s">
        <v>138</v>
      </c>
      <c r="D24" s="24">
        <v>300</v>
      </c>
      <c r="E24" s="24">
        <v>100</v>
      </c>
      <c r="F24" s="24">
        <f t="shared" si="3"/>
        <v>400</v>
      </c>
    </row>
    <row r="25" spans="1:6" x14ac:dyDescent="0.25">
      <c r="A25" s="22" t="s">
        <v>3</v>
      </c>
      <c r="B25" s="28" t="s">
        <v>139</v>
      </c>
      <c r="C25" s="28" t="s">
        <v>140</v>
      </c>
      <c r="D25" s="24">
        <v>0</v>
      </c>
      <c r="E25" s="24"/>
      <c r="F25" s="24">
        <f t="shared" si="3"/>
        <v>0</v>
      </c>
    </row>
    <row r="26" spans="1:6" x14ac:dyDescent="0.25">
      <c r="A26" s="22" t="s">
        <v>3</v>
      </c>
      <c r="B26" s="28" t="s">
        <v>30</v>
      </c>
      <c r="C26" s="28" t="s">
        <v>31</v>
      </c>
      <c r="D26" s="24">
        <v>65000</v>
      </c>
      <c r="E26" s="24">
        <v>-30000</v>
      </c>
      <c r="F26" s="24">
        <f t="shared" si="3"/>
        <v>35000</v>
      </c>
    </row>
    <row r="27" spans="1:6" x14ac:dyDescent="0.25">
      <c r="A27" s="22" t="s">
        <v>3</v>
      </c>
      <c r="B27" s="28" t="s">
        <v>32</v>
      </c>
      <c r="C27" s="28" t="s">
        <v>33</v>
      </c>
      <c r="D27" s="24">
        <v>25000</v>
      </c>
      <c r="E27" s="24">
        <v>-5000</v>
      </c>
      <c r="F27" s="24">
        <f t="shared" si="3"/>
        <v>20000</v>
      </c>
    </row>
    <row r="28" spans="1:6" x14ac:dyDescent="0.25">
      <c r="A28" s="22" t="s">
        <v>3</v>
      </c>
      <c r="B28" s="28" t="s">
        <v>141</v>
      </c>
      <c r="C28" s="28" t="s">
        <v>142</v>
      </c>
      <c r="D28" s="24">
        <v>14000</v>
      </c>
      <c r="E28" s="24">
        <v>-5000</v>
      </c>
      <c r="F28" s="24">
        <f t="shared" si="3"/>
        <v>9000</v>
      </c>
    </row>
    <row r="29" spans="1:6" x14ac:dyDescent="0.25">
      <c r="A29" s="22" t="s">
        <v>3</v>
      </c>
      <c r="B29" s="28" t="s">
        <v>34</v>
      </c>
      <c r="C29" s="28" t="s">
        <v>35</v>
      </c>
      <c r="D29" s="24">
        <v>16000</v>
      </c>
      <c r="E29" s="24">
        <v>5000</v>
      </c>
      <c r="F29" s="24">
        <f t="shared" si="3"/>
        <v>21000</v>
      </c>
    </row>
    <row r="30" spans="1:6" x14ac:dyDescent="0.25">
      <c r="A30" s="22" t="s">
        <v>3</v>
      </c>
      <c r="B30" s="28" t="s">
        <v>36</v>
      </c>
      <c r="C30" s="28" t="s">
        <v>37</v>
      </c>
      <c r="D30" s="24">
        <v>7000</v>
      </c>
      <c r="E30" s="24"/>
      <c r="F30" s="24">
        <f t="shared" si="3"/>
        <v>7000</v>
      </c>
    </row>
    <row r="31" spans="1:6" x14ac:dyDescent="0.25">
      <c r="A31" s="22" t="s">
        <v>3</v>
      </c>
      <c r="B31" s="28" t="s">
        <v>38</v>
      </c>
      <c r="C31" s="28" t="s">
        <v>39</v>
      </c>
      <c r="D31" s="24">
        <v>28000</v>
      </c>
      <c r="E31" s="24">
        <v>-2500</v>
      </c>
      <c r="F31" s="24">
        <f t="shared" si="3"/>
        <v>25500</v>
      </c>
    </row>
    <row r="32" spans="1:6" x14ac:dyDescent="0.25">
      <c r="A32" s="22" t="s">
        <v>3</v>
      </c>
      <c r="B32" s="28" t="s">
        <v>159</v>
      </c>
      <c r="C32" s="28" t="s">
        <v>160</v>
      </c>
      <c r="D32" s="24">
        <v>35000</v>
      </c>
      <c r="E32" s="24"/>
      <c r="F32" s="24">
        <f t="shared" si="3"/>
        <v>35000</v>
      </c>
    </row>
    <row r="33" spans="1:6" x14ac:dyDescent="0.25">
      <c r="A33" s="22" t="s">
        <v>3</v>
      </c>
      <c r="B33" s="28" t="s">
        <v>40</v>
      </c>
      <c r="C33" s="28" t="s">
        <v>41</v>
      </c>
      <c r="D33" s="24">
        <v>8000</v>
      </c>
      <c r="E33" s="24">
        <v>-1500</v>
      </c>
      <c r="F33" s="24">
        <f t="shared" si="3"/>
        <v>6500</v>
      </c>
    </row>
    <row r="34" spans="1:6" x14ac:dyDescent="0.25">
      <c r="A34" s="22" t="s">
        <v>3</v>
      </c>
      <c r="B34" s="28" t="s">
        <v>42</v>
      </c>
      <c r="C34" s="28" t="s">
        <v>43</v>
      </c>
      <c r="D34" s="24">
        <v>5000</v>
      </c>
      <c r="E34" s="24"/>
      <c r="F34" s="24">
        <f t="shared" si="3"/>
        <v>5000</v>
      </c>
    </row>
    <row r="35" spans="1:6" x14ac:dyDescent="0.25">
      <c r="A35" s="22" t="s">
        <v>3</v>
      </c>
      <c r="B35" s="28" t="s">
        <v>44</v>
      </c>
      <c r="C35" s="28" t="s">
        <v>45</v>
      </c>
      <c r="D35" s="24">
        <v>130000</v>
      </c>
      <c r="E35" s="24">
        <v>-30000</v>
      </c>
      <c r="F35" s="24">
        <f t="shared" si="3"/>
        <v>100000</v>
      </c>
    </row>
    <row r="36" spans="1:6" x14ac:dyDescent="0.25">
      <c r="A36" s="22" t="s">
        <v>3</v>
      </c>
      <c r="B36" s="28" t="s">
        <v>46</v>
      </c>
      <c r="C36" s="28" t="s">
        <v>47</v>
      </c>
      <c r="D36" s="24">
        <v>102500</v>
      </c>
      <c r="E36" s="24">
        <v>30000</v>
      </c>
      <c r="F36" s="24">
        <f t="shared" si="3"/>
        <v>132500</v>
      </c>
    </row>
    <row r="37" spans="1:6" x14ac:dyDescent="0.25">
      <c r="A37" s="22" t="s">
        <v>3</v>
      </c>
      <c r="B37" s="28" t="s">
        <v>48</v>
      </c>
      <c r="C37" s="28" t="s">
        <v>49</v>
      </c>
      <c r="D37" s="24">
        <v>48000</v>
      </c>
      <c r="E37" s="24"/>
      <c r="F37" s="24">
        <f t="shared" si="3"/>
        <v>48000</v>
      </c>
    </row>
    <row r="38" spans="1:6" x14ac:dyDescent="0.25">
      <c r="A38" s="22" t="s">
        <v>3</v>
      </c>
      <c r="B38" s="28" t="s">
        <v>50</v>
      </c>
      <c r="C38" s="28" t="s">
        <v>51</v>
      </c>
      <c r="D38" s="24">
        <v>40000</v>
      </c>
      <c r="E38" s="24"/>
      <c r="F38" s="24">
        <f t="shared" si="3"/>
        <v>40000</v>
      </c>
    </row>
    <row r="39" spans="1:6" x14ac:dyDescent="0.25">
      <c r="A39" s="22" t="s">
        <v>3</v>
      </c>
      <c r="B39" s="28" t="s">
        <v>143</v>
      </c>
      <c r="C39" s="28" t="s">
        <v>144</v>
      </c>
      <c r="D39" s="24">
        <v>13000</v>
      </c>
      <c r="E39" s="24"/>
      <c r="F39" s="24">
        <f t="shared" si="3"/>
        <v>13000</v>
      </c>
    </row>
    <row r="40" spans="1:6" x14ac:dyDescent="0.25">
      <c r="A40" s="22" t="s">
        <v>3</v>
      </c>
      <c r="B40" s="28" t="s">
        <v>52</v>
      </c>
      <c r="C40" s="28" t="s">
        <v>53</v>
      </c>
      <c r="D40" s="24">
        <v>37000</v>
      </c>
      <c r="E40" s="24"/>
      <c r="F40" s="24">
        <f t="shared" si="3"/>
        <v>37000</v>
      </c>
    </row>
    <row r="41" spans="1:6" x14ac:dyDescent="0.25">
      <c r="A41" s="22" t="s">
        <v>3</v>
      </c>
      <c r="B41" s="28" t="s">
        <v>161</v>
      </c>
      <c r="C41" s="28" t="s">
        <v>162</v>
      </c>
      <c r="D41" s="24">
        <v>17000</v>
      </c>
      <c r="E41" s="24"/>
      <c r="F41" s="24">
        <f t="shared" si="3"/>
        <v>17000</v>
      </c>
    </row>
    <row r="42" spans="1:6" x14ac:dyDescent="0.25">
      <c r="A42" s="22" t="s">
        <v>3</v>
      </c>
      <c r="B42" s="30">
        <v>32354</v>
      </c>
      <c r="C42" s="28" t="s">
        <v>145</v>
      </c>
      <c r="D42" s="24">
        <v>0</v>
      </c>
      <c r="E42" s="24"/>
      <c r="F42" s="24">
        <f t="shared" si="3"/>
        <v>0</v>
      </c>
    </row>
    <row r="43" spans="1:6" x14ac:dyDescent="0.25">
      <c r="A43" s="22" t="s">
        <v>3</v>
      </c>
      <c r="B43" s="28" t="s">
        <v>154</v>
      </c>
      <c r="C43" s="28" t="s">
        <v>155</v>
      </c>
      <c r="D43" s="24">
        <v>0</v>
      </c>
      <c r="E43" s="24"/>
      <c r="F43" s="24">
        <f t="shared" si="3"/>
        <v>0</v>
      </c>
    </row>
    <row r="44" spans="1:6" x14ac:dyDescent="0.25">
      <c r="A44" s="22" t="s">
        <v>3</v>
      </c>
      <c r="B44" s="28" t="s">
        <v>146</v>
      </c>
      <c r="C44" s="28" t="s">
        <v>147</v>
      </c>
      <c r="D44" s="24">
        <v>8000</v>
      </c>
      <c r="E44" s="24"/>
      <c r="F44" s="24">
        <f t="shared" si="3"/>
        <v>8000</v>
      </c>
    </row>
    <row r="45" spans="1:6" x14ac:dyDescent="0.25">
      <c r="A45" s="22" t="s">
        <v>3</v>
      </c>
      <c r="B45" s="28" t="s">
        <v>54</v>
      </c>
      <c r="C45" s="28" t="s">
        <v>55</v>
      </c>
      <c r="D45" s="24">
        <v>3000</v>
      </c>
      <c r="E45" s="24">
        <v>5000</v>
      </c>
      <c r="F45" s="24">
        <f t="shared" si="3"/>
        <v>8000</v>
      </c>
    </row>
    <row r="46" spans="1:6" x14ac:dyDescent="0.25">
      <c r="A46" s="22" t="s">
        <v>3</v>
      </c>
      <c r="B46" s="28" t="s">
        <v>56</v>
      </c>
      <c r="C46" s="28" t="s">
        <v>57</v>
      </c>
      <c r="D46" s="24">
        <v>15000</v>
      </c>
      <c r="E46" s="24">
        <v>5000</v>
      </c>
      <c r="F46" s="24">
        <f t="shared" si="3"/>
        <v>20000</v>
      </c>
    </row>
    <row r="47" spans="1:6" x14ac:dyDescent="0.25">
      <c r="A47" s="22" t="s">
        <v>3</v>
      </c>
      <c r="B47" s="28" t="s">
        <v>58</v>
      </c>
      <c r="C47" s="28" t="s">
        <v>59</v>
      </c>
      <c r="D47" s="24">
        <v>3000</v>
      </c>
      <c r="E47" s="24"/>
      <c r="F47" s="24">
        <f t="shared" si="3"/>
        <v>3000</v>
      </c>
    </row>
    <row r="48" spans="1:6" x14ac:dyDescent="0.25">
      <c r="A48" s="22" t="s">
        <v>3</v>
      </c>
      <c r="B48" s="28" t="s">
        <v>148</v>
      </c>
      <c r="C48" s="28" t="s">
        <v>149</v>
      </c>
      <c r="D48" s="24">
        <v>9000</v>
      </c>
      <c r="E48" s="24"/>
      <c r="F48" s="24">
        <f t="shared" si="3"/>
        <v>9000</v>
      </c>
    </row>
    <row r="49" spans="1:6" x14ac:dyDescent="0.25">
      <c r="A49" s="22" t="s">
        <v>3</v>
      </c>
      <c r="B49" s="68" t="s">
        <v>213</v>
      </c>
      <c r="C49" s="68" t="s">
        <v>214</v>
      </c>
      <c r="D49" s="24">
        <v>0</v>
      </c>
      <c r="E49" s="24"/>
      <c r="F49" s="24">
        <f t="shared" si="3"/>
        <v>0</v>
      </c>
    </row>
    <row r="50" spans="1:6" x14ac:dyDescent="0.25">
      <c r="A50" s="22" t="s">
        <v>3</v>
      </c>
      <c r="B50" s="28" t="s">
        <v>60</v>
      </c>
      <c r="C50" s="28" t="s">
        <v>61</v>
      </c>
      <c r="D50" s="24">
        <v>162000</v>
      </c>
      <c r="E50" s="24">
        <v>-50000</v>
      </c>
      <c r="F50" s="24">
        <f t="shared" si="3"/>
        <v>112000</v>
      </c>
    </row>
    <row r="51" spans="1:6" x14ac:dyDescent="0.25">
      <c r="A51" s="22" t="s">
        <v>3</v>
      </c>
      <c r="B51" s="28" t="s">
        <v>62</v>
      </c>
      <c r="C51" s="28" t="s">
        <v>63</v>
      </c>
      <c r="D51" s="24">
        <v>18000</v>
      </c>
      <c r="E51" s="24"/>
      <c r="F51" s="24">
        <f t="shared" si="3"/>
        <v>18000</v>
      </c>
    </row>
    <row r="52" spans="1:6" x14ac:dyDescent="0.25">
      <c r="A52" s="22" t="s">
        <v>3</v>
      </c>
      <c r="B52" s="30">
        <v>32411</v>
      </c>
      <c r="C52" s="28" t="s">
        <v>224</v>
      </c>
      <c r="D52" s="24"/>
      <c r="E52" s="24">
        <v>1300</v>
      </c>
      <c r="F52" s="24">
        <f t="shared" si="3"/>
        <v>1300</v>
      </c>
    </row>
    <row r="53" spans="1:6" x14ac:dyDescent="0.25">
      <c r="A53" s="22" t="s">
        <v>3</v>
      </c>
      <c r="B53" s="28" t="s">
        <v>64</v>
      </c>
      <c r="C53" s="28" t="s">
        <v>65</v>
      </c>
      <c r="D53" s="24">
        <v>18000</v>
      </c>
      <c r="E53" s="24"/>
      <c r="F53" s="24">
        <f t="shared" si="3"/>
        <v>18000</v>
      </c>
    </row>
    <row r="54" spans="1:6" x14ac:dyDescent="0.25">
      <c r="A54" s="22" t="s">
        <v>3</v>
      </c>
      <c r="B54" s="28" t="s">
        <v>66</v>
      </c>
      <c r="C54" s="28" t="s">
        <v>67</v>
      </c>
      <c r="D54" s="24">
        <v>7000</v>
      </c>
      <c r="E54" s="24">
        <v>-5000</v>
      </c>
      <c r="F54" s="24">
        <f t="shared" si="3"/>
        <v>2000</v>
      </c>
    </row>
    <row r="55" spans="1:6" x14ac:dyDescent="0.25">
      <c r="A55" s="22" t="s">
        <v>3</v>
      </c>
      <c r="B55" s="28" t="s">
        <v>68</v>
      </c>
      <c r="C55" s="28" t="s">
        <v>69</v>
      </c>
      <c r="D55" s="24">
        <v>1000</v>
      </c>
      <c r="E55" s="24"/>
      <c r="F55" s="24">
        <f t="shared" si="3"/>
        <v>1000</v>
      </c>
    </row>
    <row r="56" spans="1:6" x14ac:dyDescent="0.25">
      <c r="A56" s="22" t="s">
        <v>3</v>
      </c>
      <c r="B56" s="28" t="s">
        <v>70</v>
      </c>
      <c r="C56" s="28" t="s">
        <v>71</v>
      </c>
      <c r="D56" s="24">
        <v>1000</v>
      </c>
      <c r="E56" s="24"/>
      <c r="F56" s="24">
        <f t="shared" si="3"/>
        <v>1000</v>
      </c>
    </row>
    <row r="57" spans="1:6" x14ac:dyDescent="0.25">
      <c r="A57" s="22" t="s">
        <v>3</v>
      </c>
      <c r="B57" s="28" t="s">
        <v>72</v>
      </c>
      <c r="C57" s="28" t="s">
        <v>73</v>
      </c>
      <c r="D57" s="24">
        <v>6000</v>
      </c>
      <c r="E57" s="24"/>
      <c r="F57" s="24">
        <f t="shared" si="3"/>
        <v>6000</v>
      </c>
    </row>
    <row r="58" spans="1:6" x14ac:dyDescent="0.25">
      <c r="A58" s="22" t="s">
        <v>3</v>
      </c>
      <c r="B58" s="28" t="s">
        <v>163</v>
      </c>
      <c r="C58" s="28" t="s">
        <v>164</v>
      </c>
      <c r="D58" s="24">
        <v>6500</v>
      </c>
      <c r="E58" s="24"/>
      <c r="F58" s="24">
        <f t="shared" si="3"/>
        <v>6500</v>
      </c>
    </row>
    <row r="59" spans="1:6" x14ac:dyDescent="0.25">
      <c r="A59" s="22" t="s">
        <v>3</v>
      </c>
      <c r="B59" s="28" t="s">
        <v>74</v>
      </c>
      <c r="C59" s="28" t="s">
        <v>75</v>
      </c>
      <c r="D59" s="24">
        <v>0</v>
      </c>
      <c r="E59" s="24"/>
      <c r="F59" s="24">
        <f t="shared" si="3"/>
        <v>0</v>
      </c>
    </row>
    <row r="60" spans="1:6" s="4" customFormat="1" x14ac:dyDescent="0.25">
      <c r="A60" s="25"/>
      <c r="B60" s="26" t="s">
        <v>76</v>
      </c>
      <c r="C60" s="26" t="s">
        <v>77</v>
      </c>
      <c r="D60" s="27">
        <f t="shared" ref="D60" si="4">D61+D66+D84+D93+D108+D82</f>
        <v>2090800</v>
      </c>
      <c r="E60" s="27">
        <f t="shared" ref="E60:F60" si="5">E61+E66+E84+E93+E108+E82</f>
        <v>471300</v>
      </c>
      <c r="F60" s="27">
        <f t="shared" si="5"/>
        <v>2562100</v>
      </c>
    </row>
    <row r="61" spans="1:6" s="4" customFormat="1" x14ac:dyDescent="0.25">
      <c r="A61" s="25"/>
      <c r="B61" s="26" t="s">
        <v>78</v>
      </c>
      <c r="C61" s="26" t="s">
        <v>79</v>
      </c>
      <c r="D61" s="27">
        <f>SUM(D62:D65)</f>
        <v>2000</v>
      </c>
      <c r="E61" s="27">
        <f t="shared" ref="E61:F61" si="6">SUM(E62:E65)</f>
        <v>197000</v>
      </c>
      <c r="F61" s="27">
        <f t="shared" si="6"/>
        <v>199000</v>
      </c>
    </row>
    <row r="62" spans="1:6" x14ac:dyDescent="0.25">
      <c r="A62" s="22" t="s">
        <v>80</v>
      </c>
      <c r="B62" s="28" t="s">
        <v>24</v>
      </c>
      <c r="C62" s="28" t="s">
        <v>25</v>
      </c>
      <c r="D62" s="24">
        <v>2000</v>
      </c>
      <c r="E62" s="24"/>
      <c r="F62" s="24">
        <f t="shared" ref="F62:F65" si="7">+D62+E62</f>
        <v>2000</v>
      </c>
    </row>
    <row r="63" spans="1:6" x14ac:dyDescent="0.25">
      <c r="A63" s="22" t="s">
        <v>80</v>
      </c>
      <c r="B63" s="28" t="s">
        <v>58</v>
      </c>
      <c r="C63" s="28" t="s">
        <v>59</v>
      </c>
      <c r="D63" s="24">
        <v>0</v>
      </c>
      <c r="E63" s="24"/>
      <c r="F63" s="24">
        <f t="shared" si="7"/>
        <v>0</v>
      </c>
    </row>
    <row r="64" spans="1:6" x14ac:dyDescent="0.25">
      <c r="A64" s="22" t="s">
        <v>80</v>
      </c>
      <c r="B64" s="28" t="s">
        <v>82</v>
      </c>
      <c r="C64" s="28" t="s">
        <v>83</v>
      </c>
      <c r="D64" s="24">
        <v>0</v>
      </c>
      <c r="E64" s="24">
        <v>197000</v>
      </c>
      <c r="F64" s="24">
        <f t="shared" si="7"/>
        <v>197000</v>
      </c>
    </row>
    <row r="65" spans="1:6" x14ac:dyDescent="0.25">
      <c r="A65" s="22" t="s">
        <v>80</v>
      </c>
      <c r="B65" s="28" t="s">
        <v>150</v>
      </c>
      <c r="C65" s="28" t="s">
        <v>151</v>
      </c>
      <c r="D65" s="24">
        <v>0</v>
      </c>
      <c r="E65" s="24"/>
      <c r="F65" s="24">
        <f t="shared" si="7"/>
        <v>0</v>
      </c>
    </row>
    <row r="66" spans="1:6" s="4" customFormat="1" x14ac:dyDescent="0.25">
      <c r="A66" s="25"/>
      <c r="B66" s="26" t="s">
        <v>84</v>
      </c>
      <c r="C66" s="26" t="s">
        <v>85</v>
      </c>
      <c r="D66" s="27">
        <f t="shared" ref="D66:F66" si="8">SUM(D67:D81)</f>
        <v>1184800</v>
      </c>
      <c r="E66" s="27">
        <f t="shared" si="8"/>
        <v>111300</v>
      </c>
      <c r="F66" s="27">
        <f t="shared" si="8"/>
        <v>1296100</v>
      </c>
    </row>
    <row r="67" spans="1:6" x14ac:dyDescent="0.25">
      <c r="A67" s="31" t="s">
        <v>80</v>
      </c>
      <c r="B67" s="28" t="s">
        <v>86</v>
      </c>
      <c r="C67" s="28" t="s">
        <v>87</v>
      </c>
      <c r="D67" s="24">
        <v>912000</v>
      </c>
      <c r="E67" s="24">
        <v>86000</v>
      </c>
      <c r="F67" s="24">
        <f t="shared" ref="F67:F81" si="9">+D67+E67</f>
        <v>998000</v>
      </c>
    </row>
    <row r="68" spans="1:6" x14ac:dyDescent="0.25">
      <c r="A68" s="31">
        <v>11</v>
      </c>
      <c r="B68" s="30">
        <v>31113</v>
      </c>
      <c r="C68" s="28" t="s">
        <v>184</v>
      </c>
      <c r="D68" s="24">
        <v>0</v>
      </c>
      <c r="E68" s="24">
        <v>4700</v>
      </c>
      <c r="F68" s="24">
        <f t="shared" si="9"/>
        <v>4700</v>
      </c>
    </row>
    <row r="69" spans="1:6" x14ac:dyDescent="0.25">
      <c r="A69" s="31" t="s">
        <v>80</v>
      </c>
      <c r="B69" s="28" t="s">
        <v>88</v>
      </c>
      <c r="C69" s="28" t="s">
        <v>89</v>
      </c>
      <c r="D69" s="24">
        <v>25000</v>
      </c>
      <c r="E69" s="24"/>
      <c r="F69" s="24">
        <f t="shared" si="9"/>
        <v>25000</v>
      </c>
    </row>
    <row r="70" spans="1:6" x14ac:dyDescent="0.25">
      <c r="A70" s="31" t="s">
        <v>80</v>
      </c>
      <c r="B70" s="28" t="s">
        <v>90</v>
      </c>
      <c r="C70" s="28" t="s">
        <v>91</v>
      </c>
      <c r="D70" s="24">
        <v>8200</v>
      </c>
      <c r="E70" s="24"/>
      <c r="F70" s="24">
        <f t="shared" si="9"/>
        <v>8200</v>
      </c>
    </row>
    <row r="71" spans="1:6" x14ac:dyDescent="0.25">
      <c r="A71" s="31" t="s">
        <v>80</v>
      </c>
      <c r="B71" s="28" t="s">
        <v>92</v>
      </c>
      <c r="C71" s="28" t="s">
        <v>93</v>
      </c>
      <c r="D71" s="24">
        <v>15000</v>
      </c>
      <c r="E71" s="24"/>
      <c r="F71" s="24">
        <f t="shared" si="9"/>
        <v>15000</v>
      </c>
    </row>
    <row r="72" spans="1:6" x14ac:dyDescent="0.25">
      <c r="A72" s="31" t="s">
        <v>80</v>
      </c>
      <c r="B72" s="28" t="s">
        <v>96</v>
      </c>
      <c r="C72" s="28" t="s">
        <v>97</v>
      </c>
      <c r="D72" s="24">
        <v>165000</v>
      </c>
      <c r="E72" s="24"/>
      <c r="F72" s="24">
        <f t="shared" si="9"/>
        <v>165000</v>
      </c>
    </row>
    <row r="73" spans="1:6" x14ac:dyDescent="0.25">
      <c r="A73" s="31">
        <v>11</v>
      </c>
      <c r="B73" s="30">
        <v>31322</v>
      </c>
      <c r="C73" s="28" t="s">
        <v>196</v>
      </c>
      <c r="D73" s="24"/>
      <c r="E73" s="24">
        <v>100</v>
      </c>
      <c r="F73" s="24">
        <f t="shared" si="9"/>
        <v>100</v>
      </c>
    </row>
    <row r="74" spans="1:6" x14ac:dyDescent="0.25">
      <c r="A74" s="31">
        <v>11</v>
      </c>
      <c r="B74" s="30">
        <v>31332</v>
      </c>
      <c r="C74" s="28" t="s">
        <v>229</v>
      </c>
      <c r="D74" s="24"/>
      <c r="E74" s="24">
        <v>100</v>
      </c>
      <c r="F74" s="24">
        <f t="shared" si="9"/>
        <v>100</v>
      </c>
    </row>
    <row r="75" spans="1:6" x14ac:dyDescent="0.25">
      <c r="A75" s="31" t="s">
        <v>80</v>
      </c>
      <c r="B75" s="28" t="s">
        <v>8</v>
      </c>
      <c r="C75" s="28" t="s">
        <v>9</v>
      </c>
      <c r="D75" s="24">
        <v>2000</v>
      </c>
      <c r="E75" s="24"/>
      <c r="F75" s="24">
        <f t="shared" si="9"/>
        <v>2000</v>
      </c>
    </row>
    <row r="76" spans="1:6" x14ac:dyDescent="0.25">
      <c r="A76" s="31" t="s">
        <v>80</v>
      </c>
      <c r="B76" s="28" t="s">
        <v>98</v>
      </c>
      <c r="C76" s="28" t="s">
        <v>99</v>
      </c>
      <c r="D76" s="24">
        <v>56000</v>
      </c>
      <c r="E76" s="24">
        <v>15000</v>
      </c>
      <c r="F76" s="24">
        <f t="shared" si="9"/>
        <v>71000</v>
      </c>
    </row>
    <row r="77" spans="1:6" x14ac:dyDescent="0.25">
      <c r="A77" s="31" t="s">
        <v>80</v>
      </c>
      <c r="B77" s="28" t="s">
        <v>154</v>
      </c>
      <c r="C77" s="28" t="s">
        <v>155</v>
      </c>
      <c r="D77" s="24">
        <v>1600</v>
      </c>
      <c r="E77" s="24"/>
      <c r="F77" s="24">
        <f t="shared" si="9"/>
        <v>1600</v>
      </c>
    </row>
    <row r="78" spans="1:6" x14ac:dyDescent="0.25">
      <c r="A78" s="31">
        <v>11</v>
      </c>
      <c r="B78" s="30">
        <v>32961</v>
      </c>
      <c r="C78" s="28" t="s">
        <v>226</v>
      </c>
      <c r="D78" s="24"/>
      <c r="E78" s="24">
        <v>3500</v>
      </c>
      <c r="F78" s="24">
        <f t="shared" si="9"/>
        <v>3500</v>
      </c>
    </row>
    <row r="79" spans="1:6" x14ac:dyDescent="0.25">
      <c r="A79" s="31">
        <v>11</v>
      </c>
      <c r="B79" s="30">
        <v>34331</v>
      </c>
      <c r="C79" s="28" t="s">
        <v>228</v>
      </c>
      <c r="D79" s="24"/>
      <c r="E79" s="24">
        <v>800</v>
      </c>
      <c r="F79" s="24">
        <f t="shared" si="9"/>
        <v>800</v>
      </c>
    </row>
    <row r="80" spans="1:6" x14ac:dyDescent="0.25">
      <c r="A80" s="31">
        <v>11</v>
      </c>
      <c r="B80" s="30">
        <v>34332</v>
      </c>
      <c r="C80" s="28" t="s">
        <v>227</v>
      </c>
      <c r="D80" s="24"/>
      <c r="E80" s="24">
        <v>0</v>
      </c>
      <c r="F80" s="24">
        <f t="shared" si="9"/>
        <v>0</v>
      </c>
    </row>
    <row r="81" spans="1:6" x14ac:dyDescent="0.25">
      <c r="A81" s="31">
        <v>11</v>
      </c>
      <c r="B81" s="30">
        <v>34339</v>
      </c>
      <c r="C81" s="28" t="s">
        <v>202</v>
      </c>
      <c r="D81" s="24"/>
      <c r="E81" s="24">
        <v>1100</v>
      </c>
      <c r="F81" s="24">
        <f t="shared" si="9"/>
        <v>1100</v>
      </c>
    </row>
    <row r="82" spans="1:6" x14ac:dyDescent="0.25">
      <c r="A82" s="25"/>
      <c r="B82" s="65">
        <v>18055021</v>
      </c>
      <c r="C82" s="26" t="s">
        <v>203</v>
      </c>
      <c r="D82" s="27">
        <f t="shared" ref="D82:F82" si="10">+D83</f>
        <v>0</v>
      </c>
      <c r="E82" s="27">
        <f t="shared" si="10"/>
        <v>0</v>
      </c>
      <c r="F82" s="27">
        <f t="shared" si="10"/>
        <v>0</v>
      </c>
    </row>
    <row r="83" spans="1:6" x14ac:dyDescent="0.25">
      <c r="A83" s="22" t="s">
        <v>3</v>
      </c>
      <c r="B83" s="30">
        <v>32321</v>
      </c>
      <c r="C83" s="28" t="s">
        <v>225</v>
      </c>
      <c r="D83" s="45">
        <v>0</v>
      </c>
      <c r="E83" s="45"/>
      <c r="F83" s="45">
        <f>+D83+E83</f>
        <v>0</v>
      </c>
    </row>
    <row r="84" spans="1:6" s="4" customFormat="1" x14ac:dyDescent="0.25">
      <c r="A84" s="25"/>
      <c r="B84" s="26" t="s">
        <v>100</v>
      </c>
      <c r="C84" s="26" t="s">
        <v>101</v>
      </c>
      <c r="D84" s="27">
        <f>SUM(D85:D92)</f>
        <v>149000</v>
      </c>
      <c r="E84" s="27">
        <f t="shared" ref="E84:F84" si="11">SUM(E85:E92)</f>
        <v>15000</v>
      </c>
      <c r="F84" s="27">
        <f t="shared" si="11"/>
        <v>164000</v>
      </c>
    </row>
    <row r="85" spans="1:6" ht="12.75" customHeight="1" x14ac:dyDescent="0.25">
      <c r="A85" s="31" t="s">
        <v>80</v>
      </c>
      <c r="B85" s="28" t="s">
        <v>86</v>
      </c>
      <c r="C85" s="28" t="s">
        <v>87</v>
      </c>
      <c r="D85" s="24">
        <v>110000</v>
      </c>
      <c r="E85" s="24">
        <v>12500</v>
      </c>
      <c r="F85" s="24">
        <f t="shared" ref="F85:F92" si="12">+D85+E85</f>
        <v>122500</v>
      </c>
    </row>
    <row r="86" spans="1:6" x14ac:dyDescent="0.25">
      <c r="A86" s="31" t="s">
        <v>80</v>
      </c>
      <c r="B86" s="28" t="s">
        <v>88</v>
      </c>
      <c r="C86" s="28" t="s">
        <v>89</v>
      </c>
      <c r="D86" s="24">
        <v>1600</v>
      </c>
      <c r="E86" s="24"/>
      <c r="F86" s="24">
        <f t="shared" si="12"/>
        <v>1600</v>
      </c>
    </row>
    <row r="87" spans="1:6" x14ac:dyDescent="0.25">
      <c r="A87" s="31" t="s">
        <v>80</v>
      </c>
      <c r="B87" s="28" t="s">
        <v>90</v>
      </c>
      <c r="C87" s="28" t="s">
        <v>91</v>
      </c>
      <c r="D87" s="24">
        <v>7400</v>
      </c>
      <c r="E87" s="24"/>
      <c r="F87" s="24">
        <f t="shared" si="12"/>
        <v>7400</v>
      </c>
    </row>
    <row r="88" spans="1:6" x14ac:dyDescent="0.25">
      <c r="A88" s="31" t="s">
        <v>80</v>
      </c>
      <c r="B88" s="28" t="s">
        <v>92</v>
      </c>
      <c r="C88" s="28" t="s">
        <v>93</v>
      </c>
      <c r="D88" s="24">
        <v>1500</v>
      </c>
      <c r="E88" s="24"/>
      <c r="F88" s="24">
        <f t="shared" si="12"/>
        <v>1500</v>
      </c>
    </row>
    <row r="89" spans="1:6" x14ac:dyDescent="0.25">
      <c r="A89" s="31" t="s">
        <v>80</v>
      </c>
      <c r="B89" s="28" t="s">
        <v>96</v>
      </c>
      <c r="C89" s="28" t="s">
        <v>97</v>
      </c>
      <c r="D89" s="24">
        <v>20100</v>
      </c>
      <c r="E89" s="24">
        <v>1000</v>
      </c>
      <c r="F89" s="24">
        <f t="shared" si="12"/>
        <v>21100</v>
      </c>
    </row>
    <row r="90" spans="1:6" x14ac:dyDescent="0.25">
      <c r="A90" s="31" t="s">
        <v>80</v>
      </c>
      <c r="B90" s="28" t="s">
        <v>8</v>
      </c>
      <c r="C90" s="28" t="s">
        <v>9</v>
      </c>
      <c r="D90" s="24">
        <v>1200</v>
      </c>
      <c r="E90" s="24"/>
      <c r="F90" s="24">
        <f t="shared" si="12"/>
        <v>1200</v>
      </c>
    </row>
    <row r="91" spans="1:6" x14ac:dyDescent="0.25">
      <c r="A91" s="31" t="s">
        <v>80</v>
      </c>
      <c r="B91" s="28" t="s">
        <v>98</v>
      </c>
      <c r="C91" s="28" t="s">
        <v>99</v>
      </c>
      <c r="D91" s="24">
        <v>7200</v>
      </c>
      <c r="E91" s="24">
        <v>1500</v>
      </c>
      <c r="F91" s="24">
        <f t="shared" si="12"/>
        <v>8700</v>
      </c>
    </row>
    <row r="92" spans="1:6" x14ac:dyDescent="0.25">
      <c r="A92" s="31" t="s">
        <v>80</v>
      </c>
      <c r="B92" s="28" t="s">
        <v>154</v>
      </c>
      <c r="C92" s="28" t="s">
        <v>155</v>
      </c>
      <c r="D92" s="24">
        <v>0</v>
      </c>
      <c r="E92" s="24"/>
      <c r="F92" s="24">
        <f t="shared" si="12"/>
        <v>0</v>
      </c>
    </row>
    <row r="93" spans="1:6" s="4" customFormat="1" x14ac:dyDescent="0.25">
      <c r="A93" s="25"/>
      <c r="B93" s="26" t="s">
        <v>102</v>
      </c>
      <c r="C93" s="26" t="s">
        <v>103</v>
      </c>
      <c r="D93" s="27">
        <f t="shared" ref="D93" si="13">D94+D99</f>
        <v>717000</v>
      </c>
      <c r="E93" s="27">
        <f t="shared" ref="E93:F93" si="14">E94+E99</f>
        <v>148000</v>
      </c>
      <c r="F93" s="27">
        <f t="shared" si="14"/>
        <v>865000</v>
      </c>
    </row>
    <row r="94" spans="1:6" s="4" customFormat="1" x14ac:dyDescent="0.25">
      <c r="A94" s="32" t="s">
        <v>80</v>
      </c>
      <c r="B94" s="33"/>
      <c r="C94" s="33" t="s">
        <v>81</v>
      </c>
      <c r="D94" s="34">
        <f t="shared" ref="D94" si="15">SUM(D95:D98)</f>
        <v>156300</v>
      </c>
      <c r="E94" s="34">
        <f t="shared" ref="E94:F94" si="16">SUM(E95:E98)</f>
        <v>148000</v>
      </c>
      <c r="F94" s="34">
        <f t="shared" si="16"/>
        <v>304300</v>
      </c>
    </row>
    <row r="95" spans="1:6" x14ac:dyDescent="0.25">
      <c r="A95" s="31" t="s">
        <v>80</v>
      </c>
      <c r="B95" s="28" t="s">
        <v>86</v>
      </c>
      <c r="C95" s="28" t="s">
        <v>87</v>
      </c>
      <c r="D95" s="24">
        <v>136300</v>
      </c>
      <c r="E95" s="24">
        <v>128000</v>
      </c>
      <c r="F95" s="24">
        <f t="shared" ref="F95:F98" si="17">+D95+E95</f>
        <v>264300</v>
      </c>
    </row>
    <row r="96" spans="1:6" x14ac:dyDescent="0.25">
      <c r="A96" s="31" t="s">
        <v>80</v>
      </c>
      <c r="B96" s="28" t="s">
        <v>88</v>
      </c>
      <c r="C96" s="28" t="s">
        <v>89</v>
      </c>
      <c r="D96" s="24"/>
      <c r="E96" s="24"/>
      <c r="F96" s="24">
        <f t="shared" si="17"/>
        <v>0</v>
      </c>
    </row>
    <row r="97" spans="1:6" x14ac:dyDescent="0.25">
      <c r="A97" s="31" t="s">
        <v>80</v>
      </c>
      <c r="B97" s="28" t="s">
        <v>96</v>
      </c>
      <c r="C97" s="28" t="s">
        <v>97</v>
      </c>
      <c r="D97" s="24">
        <v>20000</v>
      </c>
      <c r="E97" s="24">
        <v>20000</v>
      </c>
      <c r="F97" s="24">
        <f t="shared" si="17"/>
        <v>40000</v>
      </c>
    </row>
    <row r="98" spans="1:6" x14ac:dyDescent="0.25">
      <c r="A98" s="31" t="s">
        <v>80</v>
      </c>
      <c r="B98" s="28" t="s">
        <v>98</v>
      </c>
      <c r="C98" s="28" t="s">
        <v>99</v>
      </c>
      <c r="D98" s="24"/>
      <c r="E98" s="24"/>
      <c r="F98" s="24">
        <f t="shared" si="17"/>
        <v>0</v>
      </c>
    </row>
    <row r="99" spans="1:6" s="4" customFormat="1" x14ac:dyDescent="0.25">
      <c r="A99" s="32" t="s">
        <v>104</v>
      </c>
      <c r="B99" s="33"/>
      <c r="C99" s="33" t="s">
        <v>105</v>
      </c>
      <c r="D99" s="34">
        <f t="shared" ref="D99" si="18">SUM(D100:D107)</f>
        <v>560700</v>
      </c>
      <c r="E99" s="34">
        <f t="shared" ref="E99:F99" si="19">SUM(E100:E107)</f>
        <v>0</v>
      </c>
      <c r="F99" s="34">
        <f t="shared" si="19"/>
        <v>560700</v>
      </c>
    </row>
    <row r="100" spans="1:6" x14ac:dyDescent="0.25">
      <c r="A100" s="31" t="s">
        <v>104</v>
      </c>
      <c r="B100" s="28" t="s">
        <v>86</v>
      </c>
      <c r="C100" s="28" t="s">
        <v>87</v>
      </c>
      <c r="D100" s="24">
        <v>398000</v>
      </c>
      <c r="E100" s="24">
        <v>-1500</v>
      </c>
      <c r="F100" s="24">
        <f t="shared" ref="F100:F107" si="20">+D100+E100</f>
        <v>396500</v>
      </c>
    </row>
    <row r="101" spans="1:6" x14ac:dyDescent="0.25">
      <c r="A101" s="31" t="s">
        <v>104</v>
      </c>
      <c r="B101" s="28" t="s">
        <v>88</v>
      </c>
      <c r="C101" s="28" t="s">
        <v>89</v>
      </c>
      <c r="D101" s="24">
        <v>28200</v>
      </c>
      <c r="E101" s="24"/>
      <c r="F101" s="24">
        <f t="shared" si="20"/>
        <v>28200</v>
      </c>
    </row>
    <row r="102" spans="1:6" s="4" customFormat="1" x14ac:dyDescent="0.25">
      <c r="A102" s="35" t="s">
        <v>104</v>
      </c>
      <c r="B102" s="28" t="s">
        <v>90</v>
      </c>
      <c r="C102" s="28" t="s">
        <v>91</v>
      </c>
      <c r="D102" s="36">
        <v>4000</v>
      </c>
      <c r="E102" s="36"/>
      <c r="F102" s="36">
        <f t="shared" si="20"/>
        <v>4000</v>
      </c>
    </row>
    <row r="103" spans="1:6" x14ac:dyDescent="0.25">
      <c r="A103" s="31" t="s">
        <v>104</v>
      </c>
      <c r="B103" s="28" t="s">
        <v>92</v>
      </c>
      <c r="C103" s="28" t="s">
        <v>93</v>
      </c>
      <c r="D103" s="24">
        <v>24000</v>
      </c>
      <c r="E103" s="24">
        <v>1500</v>
      </c>
      <c r="F103" s="24">
        <f t="shared" si="20"/>
        <v>25500</v>
      </c>
    </row>
    <row r="104" spans="1:6" x14ac:dyDescent="0.25">
      <c r="A104" s="31" t="s">
        <v>104</v>
      </c>
      <c r="B104" s="28" t="s">
        <v>96</v>
      </c>
      <c r="C104" s="28" t="s">
        <v>97</v>
      </c>
      <c r="D104" s="24">
        <v>77000</v>
      </c>
      <c r="E104" s="24"/>
      <c r="F104" s="24">
        <f t="shared" si="20"/>
        <v>77000</v>
      </c>
    </row>
    <row r="105" spans="1:6" x14ac:dyDescent="0.25">
      <c r="A105" s="31" t="s">
        <v>104</v>
      </c>
      <c r="B105" s="28" t="s">
        <v>152</v>
      </c>
      <c r="C105" s="28" t="s">
        <v>153</v>
      </c>
      <c r="D105" s="24"/>
      <c r="E105" s="24"/>
      <c r="F105" s="24">
        <f t="shared" si="20"/>
        <v>0</v>
      </c>
    </row>
    <row r="106" spans="1:6" x14ac:dyDescent="0.25">
      <c r="A106" s="31" t="s">
        <v>104</v>
      </c>
      <c r="B106" s="28" t="s">
        <v>8</v>
      </c>
      <c r="C106" s="28" t="s">
        <v>9</v>
      </c>
      <c r="D106" s="24">
        <v>6000</v>
      </c>
      <c r="E106" s="24"/>
      <c r="F106" s="24">
        <f t="shared" si="20"/>
        <v>6000</v>
      </c>
    </row>
    <row r="107" spans="1:6" x14ac:dyDescent="0.25">
      <c r="A107" s="31" t="s">
        <v>104</v>
      </c>
      <c r="B107" s="28" t="s">
        <v>98</v>
      </c>
      <c r="C107" s="28" t="s">
        <v>99</v>
      </c>
      <c r="D107" s="24">
        <v>23500</v>
      </c>
      <c r="E107" s="24"/>
      <c r="F107" s="24">
        <f t="shared" si="20"/>
        <v>23500</v>
      </c>
    </row>
    <row r="108" spans="1:6" s="4" customFormat="1" x14ac:dyDescent="0.25">
      <c r="A108" s="25"/>
      <c r="B108" s="26" t="s">
        <v>106</v>
      </c>
      <c r="C108" s="26" t="s">
        <v>107</v>
      </c>
      <c r="D108" s="27">
        <f>D109+D110</f>
        <v>38000</v>
      </c>
      <c r="E108" s="27">
        <f t="shared" ref="E108:F108" si="21">E109+E110</f>
        <v>0</v>
      </c>
      <c r="F108" s="27">
        <f t="shared" si="21"/>
        <v>38000</v>
      </c>
    </row>
    <row r="109" spans="1:6" x14ac:dyDescent="0.25">
      <c r="A109" s="22" t="s">
        <v>104</v>
      </c>
      <c r="B109" s="23" t="s">
        <v>108</v>
      </c>
      <c r="C109" s="23" t="s">
        <v>109</v>
      </c>
      <c r="D109" s="24">
        <v>19000</v>
      </c>
      <c r="E109" s="24"/>
      <c r="F109" s="24">
        <f t="shared" ref="F109:F110" si="22">+D109+E109</f>
        <v>19000</v>
      </c>
    </row>
    <row r="110" spans="1:6" x14ac:dyDescent="0.25">
      <c r="A110" s="37">
        <v>42</v>
      </c>
      <c r="B110" s="23" t="s">
        <v>108</v>
      </c>
      <c r="C110" s="23" t="s">
        <v>109</v>
      </c>
      <c r="D110" s="24">
        <v>19000</v>
      </c>
      <c r="E110" s="24"/>
      <c r="F110" s="24">
        <f t="shared" si="22"/>
        <v>19000</v>
      </c>
    </row>
    <row r="111" spans="1:6" s="4" customFormat="1" x14ac:dyDescent="0.25">
      <c r="A111" s="25"/>
      <c r="B111" s="26" t="s">
        <v>110</v>
      </c>
      <c r="C111" s="26" t="s">
        <v>111</v>
      </c>
      <c r="D111" s="27">
        <f t="shared" ref="D111:F111" si="23">D112</f>
        <v>120000</v>
      </c>
      <c r="E111" s="27">
        <f t="shared" si="23"/>
        <v>0</v>
      </c>
      <c r="F111" s="27">
        <f t="shared" si="23"/>
        <v>120000</v>
      </c>
    </row>
    <row r="112" spans="1:6" s="4" customFormat="1" x14ac:dyDescent="0.25">
      <c r="A112" s="25"/>
      <c r="B112" s="26" t="s">
        <v>112</v>
      </c>
      <c r="C112" s="26" t="s">
        <v>113</v>
      </c>
      <c r="D112" s="27">
        <f>SUM(D113:D113)</f>
        <v>120000</v>
      </c>
      <c r="E112" s="27">
        <f t="shared" ref="E112:F112" si="24">SUM(E113:E113)</f>
        <v>0</v>
      </c>
      <c r="F112" s="27">
        <f t="shared" si="24"/>
        <v>120000</v>
      </c>
    </row>
    <row r="113" spans="1:6" x14ac:dyDescent="0.25">
      <c r="A113" s="31" t="s">
        <v>3</v>
      </c>
      <c r="B113" s="28" t="s">
        <v>114</v>
      </c>
      <c r="C113" s="28" t="s">
        <v>115</v>
      </c>
      <c r="D113" s="24">
        <v>120000</v>
      </c>
      <c r="E113" s="24"/>
      <c r="F113" s="24">
        <f>+D113+E113</f>
        <v>120000</v>
      </c>
    </row>
    <row r="114" spans="1:6" x14ac:dyDescent="0.25">
      <c r="A114" s="38"/>
      <c r="B114" s="39"/>
      <c r="C114" s="39"/>
      <c r="D114" s="39"/>
      <c r="E114" s="39"/>
      <c r="F114" s="39"/>
    </row>
    <row r="117" spans="1:6" x14ac:dyDescent="0.25">
      <c r="C117" s="3" t="s">
        <v>129</v>
      </c>
      <c r="D117" s="1">
        <f t="shared" ref="D117:F117" si="25">D94+D84+D66+D61</f>
        <v>1492100</v>
      </c>
      <c r="E117" s="1">
        <f t="shared" si="25"/>
        <v>471300</v>
      </c>
      <c r="F117" s="1">
        <f t="shared" si="25"/>
        <v>1963400</v>
      </c>
    </row>
    <row r="118" spans="1:6" x14ac:dyDescent="0.25">
      <c r="C118" s="3" t="s">
        <v>130</v>
      </c>
      <c r="D118" s="1">
        <f t="shared" ref="D118:F118" si="26">D112+D10+D82</f>
        <v>1300000</v>
      </c>
      <c r="E118" s="1">
        <f t="shared" si="26"/>
        <v>0</v>
      </c>
      <c r="F118" s="1">
        <f t="shared" si="26"/>
        <v>1300000</v>
      </c>
    </row>
    <row r="119" spans="1:6" x14ac:dyDescent="0.25">
      <c r="C119" s="3" t="s">
        <v>199</v>
      </c>
      <c r="D119" s="1">
        <f t="shared" ref="D119:F119" si="27">D110</f>
        <v>19000</v>
      </c>
      <c r="E119" s="1">
        <f t="shared" si="27"/>
        <v>0</v>
      </c>
      <c r="F119" s="1">
        <f t="shared" si="27"/>
        <v>19000</v>
      </c>
    </row>
    <row r="120" spans="1:6" x14ac:dyDescent="0.25">
      <c r="C120" s="3" t="s">
        <v>131</v>
      </c>
      <c r="D120" s="1">
        <f t="shared" ref="D120:F120" si="28">D109+D99</f>
        <v>579700</v>
      </c>
      <c r="E120" s="1">
        <f t="shared" si="28"/>
        <v>0</v>
      </c>
      <c r="F120" s="1">
        <f t="shared" si="28"/>
        <v>579700</v>
      </c>
    </row>
    <row r="121" spans="1:6" x14ac:dyDescent="0.25">
      <c r="D121" s="1">
        <f t="shared" ref="D121:F121" si="29">SUM(D117:D120)</f>
        <v>3390800</v>
      </c>
      <c r="E121" s="1">
        <f t="shared" si="29"/>
        <v>471300</v>
      </c>
      <c r="F121" s="1">
        <f t="shared" si="29"/>
        <v>3862100</v>
      </c>
    </row>
    <row r="122" spans="1:6" x14ac:dyDescent="0.25">
      <c r="D122" s="1">
        <f t="shared" ref="D122:F122" si="30">D121-D8</f>
        <v>0</v>
      </c>
      <c r="E122" s="1">
        <f t="shared" si="30"/>
        <v>0</v>
      </c>
      <c r="F122" s="1">
        <f t="shared" si="30"/>
        <v>0</v>
      </c>
    </row>
  </sheetData>
  <pageMargins left="0.70866141732283472" right="0.70866141732283472" top="0.74803149606299213" bottom="0.74803149606299213" header="0.31496062992125984" footer="0.31496062992125984"/>
  <pageSetup paperSize="9" scale="30" orientation="landscape" horizontalDpi="4294967294" verticalDpi="4294967294" r:id="rId1"/>
  <rowBreaks count="1" manualBreakCount="1">
    <brk id="5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5"/>
  <sheetViews>
    <sheetView topLeftCell="A7" workbookViewId="0">
      <pane xSplit="3" ySplit="1" topLeftCell="D8" activePane="bottomRight" state="frozen"/>
      <selection activeCell="A7" sqref="A7"/>
      <selection pane="topRight" activeCell="D7" sqref="D7"/>
      <selection pane="bottomLeft" activeCell="A8" sqref="A8"/>
      <selection pane="bottomRight" activeCell="E38" sqref="E38"/>
    </sheetView>
  </sheetViews>
  <sheetFormatPr defaultRowHeight="15" x14ac:dyDescent="0.25"/>
  <cols>
    <col min="1" max="1" width="9" style="8" bestFit="1" customWidth="1" collapsed="1"/>
    <col min="2" max="2" width="10.85546875" style="1" customWidth="1" collapsed="1"/>
    <col min="3" max="3" width="59.42578125" style="1" customWidth="1" collapsed="1"/>
    <col min="4" max="4" width="15.140625" style="1" bestFit="1" customWidth="1" collapsed="1"/>
    <col min="5" max="5" width="15.140625" style="1" customWidth="1" collapsed="1"/>
    <col min="6" max="6" width="15.140625" style="1" customWidth="1"/>
    <col min="7" max="8" width="11.7109375" style="1" bestFit="1" customWidth="1"/>
    <col min="9" max="10" width="9.140625" style="1"/>
    <col min="11" max="11" width="10.140625" style="1" bestFit="1" customWidth="1"/>
    <col min="12" max="16384" width="9.140625" style="1"/>
  </cols>
  <sheetData>
    <row r="1" spans="1:6" hidden="1" x14ac:dyDescent="0.25"/>
    <row r="2" spans="1:6" hidden="1" x14ac:dyDescent="0.25"/>
    <row r="3" spans="1:6" ht="15.75" hidden="1" x14ac:dyDescent="0.25">
      <c r="C3" s="5" t="s">
        <v>158</v>
      </c>
    </row>
    <row r="4" spans="1:6" hidden="1" x14ac:dyDescent="0.25"/>
    <row r="5" spans="1:6" hidden="1" x14ac:dyDescent="0.25"/>
    <row r="6" spans="1:6" hidden="1" x14ac:dyDescent="0.25"/>
    <row r="7" spans="1:6" x14ac:dyDescent="0.25">
      <c r="A7" s="2" t="s">
        <v>0</v>
      </c>
      <c r="B7" s="2" t="s">
        <v>1</v>
      </c>
      <c r="C7" s="2" t="s">
        <v>2</v>
      </c>
      <c r="D7" s="19" t="s">
        <v>212</v>
      </c>
      <c r="E7" s="18" t="s">
        <v>230</v>
      </c>
      <c r="F7" s="18" t="s">
        <v>231</v>
      </c>
    </row>
    <row r="8" spans="1:6" x14ac:dyDescent="0.25">
      <c r="A8" s="52"/>
      <c r="B8" s="53"/>
      <c r="C8" s="53" t="s">
        <v>158</v>
      </c>
      <c r="D8" s="54">
        <f t="shared" ref="D8:F8" si="0">+D9+D26+D92</f>
        <v>15411400</v>
      </c>
      <c r="E8" s="54">
        <f t="shared" si="0"/>
        <v>396700</v>
      </c>
      <c r="F8" s="54">
        <f t="shared" si="0"/>
        <v>15808100</v>
      </c>
    </row>
    <row r="9" spans="1:6" s="4" customFormat="1" x14ac:dyDescent="0.25">
      <c r="A9" s="25"/>
      <c r="B9" s="26" t="s">
        <v>4</v>
      </c>
      <c r="C9" s="26" t="s">
        <v>5</v>
      </c>
      <c r="D9" s="27">
        <f t="shared" ref="D9:F9" si="1">+D10</f>
        <v>14240400</v>
      </c>
      <c r="E9" s="27">
        <f t="shared" si="1"/>
        <v>372500</v>
      </c>
      <c r="F9" s="27">
        <f t="shared" si="1"/>
        <v>14612900</v>
      </c>
    </row>
    <row r="10" spans="1:6" s="4" customFormat="1" x14ac:dyDescent="0.25">
      <c r="A10" s="25"/>
      <c r="B10" s="26" t="s">
        <v>118</v>
      </c>
      <c r="C10" s="26" t="s">
        <v>119</v>
      </c>
      <c r="D10" s="27">
        <f t="shared" ref="D10:F10" si="2">SUM(D11:D25)</f>
        <v>14240400</v>
      </c>
      <c r="E10" s="27">
        <f t="shared" si="2"/>
        <v>372500</v>
      </c>
      <c r="F10" s="27">
        <f t="shared" si="2"/>
        <v>14612900</v>
      </c>
    </row>
    <row r="11" spans="1:6" x14ac:dyDescent="0.25">
      <c r="A11" s="22" t="s">
        <v>120</v>
      </c>
      <c r="B11" s="30" t="s">
        <v>86</v>
      </c>
      <c r="C11" s="28" t="s">
        <v>87</v>
      </c>
      <c r="D11" s="24">
        <v>11500000</v>
      </c>
      <c r="E11" s="24">
        <v>320000</v>
      </c>
      <c r="F11" s="24">
        <f>+D11+E11</f>
        <v>11820000</v>
      </c>
    </row>
    <row r="12" spans="1:6" x14ac:dyDescent="0.25">
      <c r="A12" s="31">
        <v>49</v>
      </c>
      <c r="B12" s="30">
        <v>31113</v>
      </c>
      <c r="C12" s="28" t="s">
        <v>184</v>
      </c>
      <c r="D12" s="24">
        <v>76400</v>
      </c>
      <c r="E12" s="24"/>
      <c r="F12" s="24">
        <f t="shared" ref="F12:F25" si="3">+D12+E12</f>
        <v>76400</v>
      </c>
    </row>
    <row r="13" spans="1:6" x14ac:dyDescent="0.25">
      <c r="A13" s="22" t="s">
        <v>120</v>
      </c>
      <c r="B13" s="30" t="s">
        <v>88</v>
      </c>
      <c r="C13" s="28" t="s">
        <v>89</v>
      </c>
      <c r="D13" s="24">
        <v>243000</v>
      </c>
      <c r="E13" s="24"/>
      <c r="F13" s="24">
        <f t="shared" si="3"/>
        <v>243000</v>
      </c>
    </row>
    <row r="14" spans="1:6" x14ac:dyDescent="0.25">
      <c r="A14" s="22" t="s">
        <v>120</v>
      </c>
      <c r="B14" s="30" t="s">
        <v>90</v>
      </c>
      <c r="C14" s="28" t="s">
        <v>91</v>
      </c>
      <c r="D14" s="24">
        <v>37000</v>
      </c>
      <c r="E14" s="24">
        <v>15000</v>
      </c>
      <c r="F14" s="24">
        <f t="shared" si="3"/>
        <v>52000</v>
      </c>
    </row>
    <row r="15" spans="1:6" x14ac:dyDescent="0.25">
      <c r="A15" s="22" t="s">
        <v>120</v>
      </c>
      <c r="B15" s="30" t="s">
        <v>92</v>
      </c>
      <c r="C15" s="28" t="s">
        <v>93</v>
      </c>
      <c r="D15" s="24">
        <v>151500</v>
      </c>
      <c r="E15" s="24">
        <v>-10500</v>
      </c>
      <c r="F15" s="24">
        <f t="shared" si="3"/>
        <v>141000</v>
      </c>
    </row>
    <row r="16" spans="1:6" x14ac:dyDescent="0.25">
      <c r="A16" s="22" t="s">
        <v>120</v>
      </c>
      <c r="B16" s="30" t="s">
        <v>94</v>
      </c>
      <c r="C16" s="28" t="s">
        <v>95</v>
      </c>
      <c r="D16" s="24">
        <v>7000</v>
      </c>
      <c r="E16" s="24"/>
      <c r="F16" s="24">
        <f t="shared" si="3"/>
        <v>7000</v>
      </c>
    </row>
    <row r="17" spans="1:6" x14ac:dyDescent="0.25">
      <c r="A17" s="22" t="s">
        <v>120</v>
      </c>
      <c r="B17" s="30">
        <v>31321</v>
      </c>
      <c r="C17" s="28" t="s">
        <v>97</v>
      </c>
      <c r="D17" s="24">
        <v>1900000</v>
      </c>
      <c r="E17" s="24">
        <v>28000</v>
      </c>
      <c r="F17" s="24">
        <f t="shared" si="3"/>
        <v>1928000</v>
      </c>
    </row>
    <row r="18" spans="1:6" x14ac:dyDescent="0.25">
      <c r="A18" s="22" t="s">
        <v>120</v>
      </c>
      <c r="B18" s="30">
        <v>31322</v>
      </c>
      <c r="C18" s="28" t="s">
        <v>196</v>
      </c>
      <c r="D18" s="24">
        <v>14000</v>
      </c>
      <c r="E18" s="24"/>
      <c r="F18" s="24">
        <f t="shared" si="3"/>
        <v>14000</v>
      </c>
    </row>
    <row r="19" spans="1:6" x14ac:dyDescent="0.25">
      <c r="A19" s="22" t="s">
        <v>120</v>
      </c>
      <c r="B19" s="30">
        <v>31332</v>
      </c>
      <c r="C19" s="28" t="s">
        <v>195</v>
      </c>
      <c r="D19" s="24">
        <v>15000</v>
      </c>
      <c r="E19" s="24"/>
      <c r="F19" s="24">
        <f t="shared" si="3"/>
        <v>15000</v>
      </c>
    </row>
    <row r="20" spans="1:6" x14ac:dyDescent="0.25">
      <c r="A20" s="22" t="s">
        <v>120</v>
      </c>
      <c r="B20" s="30" t="s">
        <v>98</v>
      </c>
      <c r="C20" s="28" t="s">
        <v>99</v>
      </c>
      <c r="D20" s="24">
        <v>160000</v>
      </c>
      <c r="E20" s="24">
        <v>20000</v>
      </c>
      <c r="F20" s="24">
        <f t="shared" si="3"/>
        <v>180000</v>
      </c>
    </row>
    <row r="21" spans="1:6" x14ac:dyDescent="0.25">
      <c r="A21" s="22" t="s">
        <v>120</v>
      </c>
      <c r="B21" s="30" t="s">
        <v>121</v>
      </c>
      <c r="C21" s="28" t="s">
        <v>122</v>
      </c>
      <c r="D21" s="24">
        <v>30600</v>
      </c>
      <c r="E21" s="24"/>
      <c r="F21" s="24">
        <f t="shared" si="3"/>
        <v>30600</v>
      </c>
    </row>
    <row r="22" spans="1:6" x14ac:dyDescent="0.25">
      <c r="A22" s="22" t="s">
        <v>120</v>
      </c>
      <c r="B22" s="30">
        <v>32961</v>
      </c>
      <c r="C22" s="28" t="s">
        <v>194</v>
      </c>
      <c r="D22" s="24">
        <v>40000</v>
      </c>
      <c r="E22" s="24"/>
      <c r="F22" s="24">
        <f t="shared" si="3"/>
        <v>40000</v>
      </c>
    </row>
    <row r="23" spans="1:6" x14ac:dyDescent="0.25">
      <c r="A23" s="22" t="s">
        <v>120</v>
      </c>
      <c r="B23" s="30">
        <v>34331</v>
      </c>
      <c r="C23" s="28" t="s">
        <v>197</v>
      </c>
      <c r="D23" s="24">
        <v>27000</v>
      </c>
      <c r="E23" s="24"/>
      <c r="F23" s="24">
        <f t="shared" si="3"/>
        <v>27000</v>
      </c>
    </row>
    <row r="24" spans="1:6" x14ac:dyDescent="0.25">
      <c r="A24" s="22" t="s">
        <v>120</v>
      </c>
      <c r="B24" s="30">
        <v>34332</v>
      </c>
      <c r="C24" s="28" t="s">
        <v>198</v>
      </c>
      <c r="D24" s="24">
        <v>23900</v>
      </c>
      <c r="E24" s="24"/>
      <c r="F24" s="24">
        <f t="shared" si="3"/>
        <v>23900</v>
      </c>
    </row>
    <row r="25" spans="1:6" x14ac:dyDescent="0.25">
      <c r="A25" s="22" t="s">
        <v>120</v>
      </c>
      <c r="B25" s="30">
        <v>34339</v>
      </c>
      <c r="C25" s="28" t="s">
        <v>202</v>
      </c>
      <c r="D25" s="24">
        <v>15000</v>
      </c>
      <c r="E25" s="24"/>
      <c r="F25" s="24">
        <f t="shared" si="3"/>
        <v>15000</v>
      </c>
    </row>
    <row r="26" spans="1:6" s="4" customFormat="1" x14ac:dyDescent="0.25">
      <c r="A26" s="25"/>
      <c r="B26" s="55" t="s">
        <v>76</v>
      </c>
      <c r="C26" s="26" t="s">
        <v>77</v>
      </c>
      <c r="D26" s="27">
        <f t="shared" ref="D26:F26" si="4">D27+D59+D90</f>
        <v>1162400</v>
      </c>
      <c r="E26" s="27">
        <f t="shared" si="4"/>
        <v>28200</v>
      </c>
      <c r="F26" s="27">
        <f t="shared" si="4"/>
        <v>1190600</v>
      </c>
    </row>
    <row r="27" spans="1:6" s="4" customFormat="1" x14ac:dyDescent="0.25">
      <c r="A27" s="25"/>
      <c r="B27" s="26" t="s">
        <v>78</v>
      </c>
      <c r="C27" s="26" t="s">
        <v>79</v>
      </c>
      <c r="D27" s="27">
        <f t="shared" ref="D27:F27" si="5">+D28+D43</f>
        <v>156400</v>
      </c>
      <c r="E27" s="27">
        <f t="shared" si="5"/>
        <v>28200</v>
      </c>
      <c r="F27" s="27">
        <f t="shared" si="5"/>
        <v>184600</v>
      </c>
    </row>
    <row r="28" spans="1:6" s="4" customFormat="1" x14ac:dyDescent="0.25">
      <c r="A28" s="56" t="s">
        <v>124</v>
      </c>
      <c r="B28" s="44"/>
      <c r="C28" s="44" t="s">
        <v>156</v>
      </c>
      <c r="D28" s="57">
        <f xml:space="preserve"> SUM(D29:D42)</f>
        <v>156400</v>
      </c>
      <c r="E28" s="57">
        <f t="shared" ref="E28:F28" si="6" xml:space="preserve"> SUM(E29:E42)</f>
        <v>0</v>
      </c>
      <c r="F28" s="57">
        <f t="shared" si="6"/>
        <v>156400</v>
      </c>
    </row>
    <row r="29" spans="1:6" x14ac:dyDescent="0.25">
      <c r="A29" s="31" t="s">
        <v>124</v>
      </c>
      <c r="B29" s="28" t="s">
        <v>18</v>
      </c>
      <c r="C29" s="28" t="s">
        <v>19</v>
      </c>
      <c r="D29" s="29">
        <v>6000</v>
      </c>
      <c r="E29" s="29">
        <v>-3000</v>
      </c>
      <c r="F29" s="29">
        <f t="shared" ref="F29:F42" si="7">+D29+E29</f>
        <v>3000</v>
      </c>
    </row>
    <row r="30" spans="1:6" x14ac:dyDescent="0.25">
      <c r="A30" s="31" t="s">
        <v>124</v>
      </c>
      <c r="B30" s="28" t="s">
        <v>24</v>
      </c>
      <c r="C30" s="28" t="s">
        <v>25</v>
      </c>
      <c r="D30" s="29">
        <v>5000</v>
      </c>
      <c r="E30" s="29">
        <v>-2000</v>
      </c>
      <c r="F30" s="29">
        <f t="shared" si="7"/>
        <v>3000</v>
      </c>
    </row>
    <row r="31" spans="1:6" x14ac:dyDescent="0.25">
      <c r="A31" s="31" t="s">
        <v>124</v>
      </c>
      <c r="B31" s="28" t="s">
        <v>34</v>
      </c>
      <c r="C31" s="28" t="s">
        <v>35</v>
      </c>
      <c r="D31" s="29">
        <v>2000</v>
      </c>
      <c r="E31" s="29"/>
      <c r="F31" s="29">
        <f t="shared" si="7"/>
        <v>2000</v>
      </c>
    </row>
    <row r="32" spans="1:6" x14ac:dyDescent="0.25">
      <c r="A32" s="31" t="s">
        <v>124</v>
      </c>
      <c r="B32" s="28" t="s">
        <v>42</v>
      </c>
      <c r="C32" s="28" t="s">
        <v>43</v>
      </c>
      <c r="D32" s="29"/>
      <c r="E32" s="29"/>
      <c r="F32" s="29">
        <f t="shared" si="7"/>
        <v>0</v>
      </c>
    </row>
    <row r="33" spans="1:6" x14ac:dyDescent="0.25">
      <c r="A33" s="31" t="s">
        <v>124</v>
      </c>
      <c r="B33" s="28" t="s">
        <v>44</v>
      </c>
      <c r="C33" s="28" t="s">
        <v>45</v>
      </c>
      <c r="D33" s="29"/>
      <c r="E33" s="29"/>
      <c r="F33" s="29">
        <f t="shared" si="7"/>
        <v>0</v>
      </c>
    </row>
    <row r="34" spans="1:6" x14ac:dyDescent="0.25">
      <c r="A34" s="31" t="s">
        <v>124</v>
      </c>
      <c r="B34" s="28" t="s">
        <v>46</v>
      </c>
      <c r="C34" s="28" t="s">
        <v>47</v>
      </c>
      <c r="D34" s="29"/>
      <c r="E34" s="29">
        <v>2500</v>
      </c>
      <c r="F34" s="29">
        <f t="shared" si="7"/>
        <v>2500</v>
      </c>
    </row>
    <row r="35" spans="1:6" x14ac:dyDescent="0.25">
      <c r="A35" s="31">
        <v>55</v>
      </c>
      <c r="B35" s="28" t="s">
        <v>125</v>
      </c>
      <c r="C35" s="28" t="s">
        <v>126</v>
      </c>
      <c r="D35" s="29"/>
      <c r="E35" s="29">
        <v>7600</v>
      </c>
      <c r="F35" s="29">
        <f t="shared" si="7"/>
        <v>7600</v>
      </c>
    </row>
    <row r="36" spans="1:6" x14ac:dyDescent="0.25">
      <c r="A36" s="31" t="s">
        <v>124</v>
      </c>
      <c r="B36" s="28" t="s">
        <v>66</v>
      </c>
      <c r="C36" s="28" t="s">
        <v>67</v>
      </c>
      <c r="D36" s="29"/>
      <c r="E36" s="29"/>
      <c r="F36" s="29">
        <f t="shared" si="7"/>
        <v>0</v>
      </c>
    </row>
    <row r="37" spans="1:6" x14ac:dyDescent="0.25">
      <c r="A37" s="31" t="s">
        <v>124</v>
      </c>
      <c r="B37" s="28" t="s">
        <v>72</v>
      </c>
      <c r="C37" s="28" t="s">
        <v>73</v>
      </c>
      <c r="D37" s="29">
        <v>3400</v>
      </c>
      <c r="E37" s="29">
        <v>-1400</v>
      </c>
      <c r="F37" s="29">
        <f t="shared" si="7"/>
        <v>2000</v>
      </c>
    </row>
    <row r="38" spans="1:6" x14ac:dyDescent="0.25">
      <c r="A38" s="31" t="s">
        <v>124</v>
      </c>
      <c r="B38" s="30">
        <v>34339</v>
      </c>
      <c r="C38" s="28" t="s">
        <v>202</v>
      </c>
      <c r="D38" s="29">
        <v>0</v>
      </c>
      <c r="E38" s="29">
        <v>0</v>
      </c>
      <c r="F38" s="29">
        <f t="shared" si="7"/>
        <v>0</v>
      </c>
    </row>
    <row r="39" spans="1:6" x14ac:dyDescent="0.25">
      <c r="A39" s="31" t="s">
        <v>124</v>
      </c>
      <c r="B39" s="28" t="s">
        <v>82</v>
      </c>
      <c r="C39" s="28" t="s">
        <v>83</v>
      </c>
      <c r="D39" s="29">
        <v>140000</v>
      </c>
      <c r="E39" s="29">
        <v>-6200</v>
      </c>
      <c r="F39" s="29">
        <f t="shared" si="7"/>
        <v>133800</v>
      </c>
    </row>
    <row r="40" spans="1:6" x14ac:dyDescent="0.25">
      <c r="A40" s="31" t="s">
        <v>124</v>
      </c>
      <c r="B40" s="28" t="s">
        <v>114</v>
      </c>
      <c r="C40" s="28" t="s">
        <v>115</v>
      </c>
      <c r="D40" s="29"/>
      <c r="E40" s="29"/>
      <c r="F40" s="29">
        <f t="shared" si="7"/>
        <v>0</v>
      </c>
    </row>
    <row r="41" spans="1:6" x14ac:dyDescent="0.25">
      <c r="A41" s="31" t="s">
        <v>124</v>
      </c>
      <c r="B41" s="28" t="s">
        <v>165</v>
      </c>
      <c r="C41" s="28" t="s">
        <v>166</v>
      </c>
      <c r="D41" s="29"/>
      <c r="E41" s="29"/>
      <c r="F41" s="29">
        <f t="shared" si="7"/>
        <v>0</v>
      </c>
    </row>
    <row r="42" spans="1:6" x14ac:dyDescent="0.25">
      <c r="A42" s="31">
        <v>55</v>
      </c>
      <c r="B42" s="28" t="s">
        <v>116</v>
      </c>
      <c r="C42" s="28" t="s">
        <v>117</v>
      </c>
      <c r="D42" s="29"/>
      <c r="E42" s="29">
        <v>2500</v>
      </c>
      <c r="F42" s="29">
        <f t="shared" si="7"/>
        <v>2500</v>
      </c>
    </row>
    <row r="43" spans="1:6" x14ac:dyDescent="0.25">
      <c r="A43" s="32">
        <v>29</v>
      </c>
      <c r="B43" s="33"/>
      <c r="C43" s="33" t="s">
        <v>189</v>
      </c>
      <c r="D43" s="34">
        <f>SUM(D44:D58)</f>
        <v>0</v>
      </c>
      <c r="E43" s="34">
        <f t="shared" ref="E43:F43" si="8">SUM(E44:E58)</f>
        <v>28200</v>
      </c>
      <c r="F43" s="34">
        <f t="shared" si="8"/>
        <v>28200</v>
      </c>
    </row>
    <row r="44" spans="1:6" x14ac:dyDescent="0.25">
      <c r="A44" s="31">
        <v>29</v>
      </c>
      <c r="B44" s="68" t="s">
        <v>96</v>
      </c>
      <c r="C44" s="68" t="s">
        <v>215</v>
      </c>
      <c r="D44" s="29"/>
      <c r="E44" s="29">
        <v>100</v>
      </c>
      <c r="F44" s="29">
        <f t="shared" ref="F44:F58" si="9">+D44+E44</f>
        <v>100</v>
      </c>
    </row>
    <row r="45" spans="1:6" x14ac:dyDescent="0.25">
      <c r="A45" s="31">
        <v>29</v>
      </c>
      <c r="B45" s="68" t="s">
        <v>152</v>
      </c>
      <c r="C45" s="68" t="s">
        <v>195</v>
      </c>
      <c r="D45" s="29">
        <v>0</v>
      </c>
      <c r="E45" s="29">
        <v>0</v>
      </c>
      <c r="F45" s="29">
        <v>0</v>
      </c>
    </row>
    <row r="46" spans="1:6" x14ac:dyDescent="0.25">
      <c r="A46" s="31">
        <v>29</v>
      </c>
      <c r="B46" s="68" t="s">
        <v>8</v>
      </c>
      <c r="C46" s="68" t="s">
        <v>9</v>
      </c>
      <c r="D46" s="29"/>
      <c r="E46" s="29">
        <v>600</v>
      </c>
      <c r="F46" s="29">
        <f t="shared" si="9"/>
        <v>600</v>
      </c>
    </row>
    <row r="47" spans="1:6" x14ac:dyDescent="0.25">
      <c r="A47" s="31">
        <v>29</v>
      </c>
      <c r="B47" s="68" t="s">
        <v>10</v>
      </c>
      <c r="C47" s="68" t="s">
        <v>216</v>
      </c>
      <c r="D47" s="29"/>
      <c r="E47" s="29">
        <v>800</v>
      </c>
      <c r="F47" s="29">
        <f t="shared" si="9"/>
        <v>800</v>
      </c>
    </row>
    <row r="48" spans="1:6" x14ac:dyDescent="0.25">
      <c r="A48" s="31">
        <v>29</v>
      </c>
      <c r="B48" s="68" t="s">
        <v>12</v>
      </c>
      <c r="C48" s="68" t="s">
        <v>217</v>
      </c>
      <c r="D48" s="29"/>
      <c r="E48" s="29">
        <v>500</v>
      </c>
      <c r="F48" s="29">
        <f t="shared" si="9"/>
        <v>500</v>
      </c>
    </row>
    <row r="49" spans="1:6" x14ac:dyDescent="0.25">
      <c r="A49" s="31">
        <v>29</v>
      </c>
      <c r="B49" s="68" t="s">
        <v>14</v>
      </c>
      <c r="C49" s="68" t="s">
        <v>15</v>
      </c>
      <c r="D49" s="29"/>
      <c r="E49" s="29">
        <v>2900</v>
      </c>
      <c r="F49" s="29">
        <f t="shared" si="9"/>
        <v>2900</v>
      </c>
    </row>
    <row r="50" spans="1:6" x14ac:dyDescent="0.25">
      <c r="A50" s="31">
        <v>29</v>
      </c>
      <c r="B50" s="68" t="s">
        <v>24</v>
      </c>
      <c r="C50" s="68" t="s">
        <v>25</v>
      </c>
      <c r="D50" s="29"/>
      <c r="E50" s="29">
        <v>0</v>
      </c>
      <c r="F50" s="29">
        <f t="shared" si="9"/>
        <v>0</v>
      </c>
    </row>
    <row r="51" spans="1:6" x14ac:dyDescent="0.25">
      <c r="A51" s="31">
        <v>29</v>
      </c>
      <c r="B51" s="68" t="s">
        <v>108</v>
      </c>
      <c r="C51" s="68" t="s">
        <v>222</v>
      </c>
      <c r="D51" s="29"/>
      <c r="E51" s="29">
        <v>2600</v>
      </c>
      <c r="F51" s="29">
        <f t="shared" si="9"/>
        <v>2600</v>
      </c>
    </row>
    <row r="52" spans="1:6" x14ac:dyDescent="0.25">
      <c r="A52" s="31">
        <v>29</v>
      </c>
      <c r="B52" s="68" t="s">
        <v>26</v>
      </c>
      <c r="C52" s="68" t="s">
        <v>27</v>
      </c>
      <c r="D52" s="29"/>
      <c r="E52" s="29">
        <v>0</v>
      </c>
      <c r="F52" s="29">
        <f t="shared" si="9"/>
        <v>0</v>
      </c>
    </row>
    <row r="53" spans="1:6" x14ac:dyDescent="0.25">
      <c r="A53" s="31"/>
      <c r="B53" s="68"/>
      <c r="C53" s="68"/>
      <c r="D53" s="29"/>
      <c r="E53" s="29"/>
      <c r="F53" s="29"/>
    </row>
    <row r="54" spans="1:6" x14ac:dyDescent="0.25">
      <c r="A54" s="31">
        <v>29</v>
      </c>
      <c r="B54" s="68" t="s">
        <v>34</v>
      </c>
      <c r="C54" s="68" t="s">
        <v>35</v>
      </c>
      <c r="D54" s="29"/>
      <c r="E54" s="29">
        <v>800</v>
      </c>
      <c r="F54" s="29">
        <f t="shared" si="9"/>
        <v>800</v>
      </c>
    </row>
    <row r="55" spans="1:6" x14ac:dyDescent="0.25">
      <c r="A55" s="31">
        <v>29</v>
      </c>
      <c r="B55" s="68" t="s">
        <v>218</v>
      </c>
      <c r="C55" s="68" t="s">
        <v>219</v>
      </c>
      <c r="D55" s="29"/>
      <c r="E55" s="29">
        <v>800</v>
      </c>
      <c r="F55" s="29">
        <f t="shared" si="9"/>
        <v>800</v>
      </c>
    </row>
    <row r="56" spans="1:6" x14ac:dyDescent="0.25">
      <c r="A56" s="31">
        <v>29</v>
      </c>
      <c r="B56" s="68" t="s">
        <v>54</v>
      </c>
      <c r="C56" s="68" t="s">
        <v>55</v>
      </c>
      <c r="D56" s="29"/>
      <c r="E56" s="29">
        <v>6000</v>
      </c>
      <c r="F56" s="29">
        <f t="shared" si="9"/>
        <v>6000</v>
      </c>
    </row>
    <row r="57" spans="1:6" x14ac:dyDescent="0.25">
      <c r="A57" s="31">
        <v>29</v>
      </c>
      <c r="B57" s="68" t="s">
        <v>148</v>
      </c>
      <c r="C57" s="68" t="s">
        <v>223</v>
      </c>
      <c r="D57" s="29"/>
      <c r="E57" s="29">
        <v>10000</v>
      </c>
      <c r="F57" s="29">
        <f t="shared" si="9"/>
        <v>10000</v>
      </c>
    </row>
    <row r="58" spans="1:6" x14ac:dyDescent="0.25">
      <c r="A58" s="31">
        <v>29</v>
      </c>
      <c r="B58" s="68" t="s">
        <v>62</v>
      </c>
      <c r="C58" s="68" t="s">
        <v>63</v>
      </c>
      <c r="D58" s="29"/>
      <c r="E58" s="29">
        <v>3100</v>
      </c>
      <c r="F58" s="29">
        <f t="shared" si="9"/>
        <v>3100</v>
      </c>
    </row>
    <row r="59" spans="1:6" s="4" customFormat="1" x14ac:dyDescent="0.25">
      <c r="A59" s="25"/>
      <c r="B59" s="26" t="s">
        <v>84</v>
      </c>
      <c r="C59" s="26" t="s">
        <v>85</v>
      </c>
      <c r="D59" s="27">
        <f t="shared" ref="D59:F59" si="10">+D60+D83</f>
        <v>590000</v>
      </c>
      <c r="E59" s="27">
        <f t="shared" si="10"/>
        <v>0</v>
      </c>
      <c r="F59" s="27">
        <f t="shared" si="10"/>
        <v>590000</v>
      </c>
    </row>
    <row r="60" spans="1:6" s="4" customFormat="1" x14ac:dyDescent="0.25">
      <c r="A60" s="56" t="s">
        <v>124</v>
      </c>
      <c r="B60" s="44"/>
      <c r="C60" s="44" t="s">
        <v>156</v>
      </c>
      <c r="D60" s="57">
        <f>SUM(D61:D82)</f>
        <v>590000</v>
      </c>
      <c r="E60" s="57">
        <f t="shared" ref="E60:F60" si="11">SUM(E61:E82)</f>
        <v>0</v>
      </c>
      <c r="F60" s="57">
        <f t="shared" si="11"/>
        <v>590000</v>
      </c>
    </row>
    <row r="61" spans="1:6" s="6" customFormat="1" x14ac:dyDescent="0.25">
      <c r="A61" s="31">
        <v>55</v>
      </c>
      <c r="B61" s="30" t="s">
        <v>86</v>
      </c>
      <c r="C61" s="28" t="s">
        <v>87</v>
      </c>
      <c r="D61" s="24"/>
      <c r="E61" s="24"/>
      <c r="F61" s="24">
        <f t="shared" ref="F61:F82" si="12">+D61+E61</f>
        <v>0</v>
      </c>
    </row>
    <row r="62" spans="1:6" s="6" customFormat="1" x14ac:dyDescent="0.25">
      <c r="A62" s="31">
        <v>55</v>
      </c>
      <c r="B62" s="30" t="s">
        <v>10</v>
      </c>
      <c r="C62" s="28" t="s">
        <v>216</v>
      </c>
      <c r="D62" s="24"/>
      <c r="E62" s="24">
        <v>500</v>
      </c>
      <c r="F62" s="24">
        <f t="shared" si="12"/>
        <v>500</v>
      </c>
    </row>
    <row r="63" spans="1:6" x14ac:dyDescent="0.25">
      <c r="A63" s="31">
        <v>55</v>
      </c>
      <c r="B63" s="30" t="s">
        <v>12</v>
      </c>
      <c r="C63" s="28" t="s">
        <v>217</v>
      </c>
      <c r="D63" s="24"/>
      <c r="E63" s="24">
        <v>600</v>
      </c>
      <c r="F63" s="24">
        <f t="shared" si="12"/>
        <v>600</v>
      </c>
    </row>
    <row r="64" spans="1:6" x14ac:dyDescent="0.25">
      <c r="A64" s="31" t="s">
        <v>124</v>
      </c>
      <c r="B64" s="28" t="s">
        <v>20</v>
      </c>
      <c r="C64" s="28" t="s">
        <v>21</v>
      </c>
      <c r="D64" s="24">
        <v>20000</v>
      </c>
      <c r="E64" s="24">
        <v>5000</v>
      </c>
      <c r="F64" s="24">
        <f t="shared" si="12"/>
        <v>25000</v>
      </c>
    </row>
    <row r="65" spans="1:6" x14ac:dyDescent="0.25">
      <c r="A65" s="31" t="s">
        <v>124</v>
      </c>
      <c r="B65" s="28" t="s">
        <v>24</v>
      </c>
      <c r="C65" s="28" t="s">
        <v>25</v>
      </c>
      <c r="D65" s="24">
        <v>5000</v>
      </c>
      <c r="E65" s="24"/>
      <c r="F65" s="24">
        <f t="shared" si="12"/>
        <v>5000</v>
      </c>
    </row>
    <row r="66" spans="1:6" x14ac:dyDescent="0.25">
      <c r="A66" s="31" t="s">
        <v>124</v>
      </c>
      <c r="B66" s="28" t="s">
        <v>108</v>
      </c>
      <c r="C66" s="28" t="s">
        <v>109</v>
      </c>
      <c r="D66" s="24">
        <v>287000</v>
      </c>
      <c r="E66" s="24"/>
      <c r="F66" s="24">
        <f t="shared" si="12"/>
        <v>287000</v>
      </c>
    </row>
    <row r="67" spans="1:6" x14ac:dyDescent="0.25">
      <c r="A67" s="31" t="s">
        <v>124</v>
      </c>
      <c r="B67" s="28" t="s">
        <v>26</v>
      </c>
      <c r="C67" s="28" t="s">
        <v>27</v>
      </c>
      <c r="D67" s="24">
        <v>35000</v>
      </c>
      <c r="E67" s="24">
        <v>-25000</v>
      </c>
      <c r="F67" s="24">
        <f t="shared" si="12"/>
        <v>10000</v>
      </c>
    </row>
    <row r="68" spans="1:6" x14ac:dyDescent="0.25">
      <c r="A68" s="31" t="s">
        <v>124</v>
      </c>
      <c r="B68" s="30">
        <v>32231</v>
      </c>
      <c r="C68" s="28" t="s">
        <v>29</v>
      </c>
      <c r="D68" s="24"/>
      <c r="E68" s="24">
        <v>17100</v>
      </c>
      <c r="F68" s="24">
        <f t="shared" si="12"/>
        <v>17100</v>
      </c>
    </row>
    <row r="69" spans="1:6" x14ac:dyDescent="0.25">
      <c r="A69" s="31" t="s">
        <v>124</v>
      </c>
      <c r="B69" s="28" t="s">
        <v>135</v>
      </c>
      <c r="C69" s="28" t="s">
        <v>136</v>
      </c>
      <c r="D69" s="24">
        <v>2000</v>
      </c>
      <c r="E69" s="24"/>
      <c r="F69" s="24">
        <f t="shared" si="12"/>
        <v>2000</v>
      </c>
    </row>
    <row r="70" spans="1:6" s="6" customFormat="1" x14ac:dyDescent="0.25">
      <c r="A70" s="31" t="s">
        <v>124</v>
      </c>
      <c r="B70" s="28" t="s">
        <v>34</v>
      </c>
      <c r="C70" s="28" t="s">
        <v>35</v>
      </c>
      <c r="D70" s="24">
        <v>25000</v>
      </c>
      <c r="E70" s="24">
        <v>5000</v>
      </c>
      <c r="F70" s="24">
        <f t="shared" si="12"/>
        <v>30000</v>
      </c>
    </row>
    <row r="71" spans="1:6" s="6" customFormat="1" x14ac:dyDescent="0.25">
      <c r="A71" s="31" t="s">
        <v>124</v>
      </c>
      <c r="B71" s="30" t="s">
        <v>44</v>
      </c>
      <c r="C71" s="28" t="s">
        <v>45</v>
      </c>
      <c r="D71" s="24">
        <v>30000</v>
      </c>
      <c r="E71" s="24"/>
      <c r="F71" s="24">
        <f t="shared" si="12"/>
        <v>30000</v>
      </c>
    </row>
    <row r="72" spans="1:6" s="6" customFormat="1" x14ac:dyDescent="0.25">
      <c r="A72" s="31" t="s">
        <v>124</v>
      </c>
      <c r="B72" s="30" t="s">
        <v>46</v>
      </c>
      <c r="C72" s="28" t="s">
        <v>47</v>
      </c>
      <c r="D72" s="24">
        <v>40000</v>
      </c>
      <c r="E72" s="24"/>
      <c r="F72" s="24">
        <f t="shared" si="12"/>
        <v>40000</v>
      </c>
    </row>
    <row r="73" spans="1:6" s="6" customFormat="1" x14ac:dyDescent="0.25">
      <c r="A73" s="31" t="s">
        <v>124</v>
      </c>
      <c r="B73" s="30" t="s">
        <v>48</v>
      </c>
      <c r="C73" s="28" t="s">
        <v>49</v>
      </c>
      <c r="D73" s="24"/>
      <c r="E73" s="24">
        <v>2800</v>
      </c>
      <c r="F73" s="24">
        <f t="shared" si="12"/>
        <v>2800</v>
      </c>
    </row>
    <row r="74" spans="1:6" s="6" customFormat="1" x14ac:dyDescent="0.25">
      <c r="A74" s="31" t="s">
        <v>124</v>
      </c>
      <c r="B74" s="30" t="s">
        <v>50</v>
      </c>
      <c r="C74" s="28" t="s">
        <v>51</v>
      </c>
      <c r="D74" s="24"/>
      <c r="E74" s="24">
        <v>3300</v>
      </c>
      <c r="F74" s="24">
        <f t="shared" si="12"/>
        <v>3300</v>
      </c>
    </row>
    <row r="75" spans="1:6" x14ac:dyDescent="0.25">
      <c r="A75" s="31" t="s">
        <v>124</v>
      </c>
      <c r="B75" s="30" t="s">
        <v>154</v>
      </c>
      <c r="C75" s="28" t="s">
        <v>155</v>
      </c>
      <c r="D75" s="24"/>
      <c r="E75" s="24">
        <v>700</v>
      </c>
      <c r="F75" s="24">
        <f t="shared" si="12"/>
        <v>700</v>
      </c>
    </row>
    <row r="76" spans="1:6" x14ac:dyDescent="0.25">
      <c r="A76" s="31" t="s">
        <v>124</v>
      </c>
      <c r="B76" s="28" t="s">
        <v>125</v>
      </c>
      <c r="C76" s="28" t="s">
        <v>126</v>
      </c>
      <c r="D76" s="24">
        <v>6000</v>
      </c>
      <c r="E76" s="24"/>
      <c r="F76" s="24">
        <f t="shared" si="12"/>
        <v>6000</v>
      </c>
    </row>
    <row r="77" spans="1:6" x14ac:dyDescent="0.25">
      <c r="A77" s="31" t="s">
        <v>124</v>
      </c>
      <c r="B77" s="68" t="s">
        <v>213</v>
      </c>
      <c r="C77" s="68" t="s">
        <v>214</v>
      </c>
      <c r="D77" s="24">
        <v>0</v>
      </c>
      <c r="E77" s="24">
        <v>5000</v>
      </c>
      <c r="F77" s="24">
        <f t="shared" si="12"/>
        <v>5000</v>
      </c>
    </row>
    <row r="78" spans="1:6" x14ac:dyDescent="0.25">
      <c r="A78" s="31" t="s">
        <v>124</v>
      </c>
      <c r="B78" s="28" t="s">
        <v>114</v>
      </c>
      <c r="C78" s="28" t="s">
        <v>115</v>
      </c>
      <c r="D78" s="29">
        <v>20000</v>
      </c>
      <c r="E78" s="29"/>
      <c r="F78" s="29">
        <f t="shared" si="12"/>
        <v>20000</v>
      </c>
    </row>
    <row r="79" spans="1:6" x14ac:dyDescent="0.25">
      <c r="A79" s="31" t="s">
        <v>124</v>
      </c>
      <c r="B79" s="30">
        <v>42212</v>
      </c>
      <c r="C79" s="28" t="s">
        <v>192</v>
      </c>
      <c r="D79" s="29">
        <v>0</v>
      </c>
      <c r="E79" s="29">
        <v>30000</v>
      </c>
      <c r="F79" s="29">
        <f t="shared" si="12"/>
        <v>30000</v>
      </c>
    </row>
    <row r="80" spans="1:6" x14ac:dyDescent="0.25">
      <c r="A80" s="31">
        <v>55</v>
      </c>
      <c r="B80" s="30" t="s">
        <v>220</v>
      </c>
      <c r="C80" s="28" t="s">
        <v>221</v>
      </c>
      <c r="D80" s="29"/>
      <c r="E80" s="29">
        <v>10000</v>
      </c>
      <c r="F80" s="29">
        <f t="shared" si="12"/>
        <v>10000</v>
      </c>
    </row>
    <row r="81" spans="1:6" x14ac:dyDescent="0.25">
      <c r="A81" s="31" t="s">
        <v>124</v>
      </c>
      <c r="B81" s="28" t="s">
        <v>165</v>
      </c>
      <c r="C81" s="28" t="s">
        <v>166</v>
      </c>
      <c r="D81" s="29">
        <v>120000</v>
      </c>
      <c r="E81" s="29">
        <v>-62000</v>
      </c>
      <c r="F81" s="29">
        <f t="shared" si="12"/>
        <v>58000</v>
      </c>
    </row>
    <row r="82" spans="1:6" s="4" customFormat="1" x14ac:dyDescent="0.25">
      <c r="A82" s="31" t="s">
        <v>124</v>
      </c>
      <c r="B82" s="28" t="s">
        <v>116</v>
      </c>
      <c r="C82" s="28" t="s">
        <v>117</v>
      </c>
      <c r="D82" s="29">
        <v>0</v>
      </c>
      <c r="E82" s="29">
        <v>7000</v>
      </c>
      <c r="F82" s="29">
        <f t="shared" si="12"/>
        <v>7000</v>
      </c>
    </row>
    <row r="83" spans="1:6" x14ac:dyDescent="0.25">
      <c r="A83" s="32">
        <v>29</v>
      </c>
      <c r="B83" s="33"/>
      <c r="C83" s="33" t="s">
        <v>189</v>
      </c>
      <c r="D83" s="34">
        <f>SUM(D84:D89)</f>
        <v>0</v>
      </c>
      <c r="E83" s="34">
        <f t="shared" ref="E83:F83" si="13">SUM(E84:E89)</f>
        <v>0</v>
      </c>
      <c r="F83" s="34">
        <f t="shared" si="13"/>
        <v>0</v>
      </c>
    </row>
    <row r="84" spans="1:6" x14ac:dyDescent="0.25">
      <c r="A84" s="31">
        <v>29</v>
      </c>
      <c r="B84" s="30">
        <v>32241</v>
      </c>
      <c r="C84" s="28" t="s">
        <v>191</v>
      </c>
      <c r="D84" s="24"/>
      <c r="E84" s="24"/>
      <c r="F84" s="24">
        <f t="shared" ref="F84:F89" si="14">+D84+E84</f>
        <v>0</v>
      </c>
    </row>
    <row r="85" spans="1:6" x14ac:dyDescent="0.25">
      <c r="A85" s="31">
        <v>29</v>
      </c>
      <c r="B85" s="28" t="s">
        <v>44</v>
      </c>
      <c r="C85" s="28" t="s">
        <v>45</v>
      </c>
      <c r="D85" s="24"/>
      <c r="E85" s="24"/>
      <c r="F85" s="24">
        <f t="shared" si="14"/>
        <v>0</v>
      </c>
    </row>
    <row r="86" spans="1:6" x14ac:dyDescent="0.25">
      <c r="A86" s="31">
        <v>29</v>
      </c>
      <c r="B86" s="28" t="s">
        <v>46</v>
      </c>
      <c r="C86" s="28" t="s">
        <v>47</v>
      </c>
      <c r="D86" s="24"/>
      <c r="E86" s="24"/>
      <c r="F86" s="24">
        <f t="shared" si="14"/>
        <v>0</v>
      </c>
    </row>
    <row r="87" spans="1:6" x14ac:dyDescent="0.25">
      <c r="A87" s="31">
        <v>29</v>
      </c>
      <c r="B87" s="30">
        <v>42212</v>
      </c>
      <c r="C87" s="28" t="s">
        <v>192</v>
      </c>
      <c r="D87" s="24"/>
      <c r="E87" s="24"/>
      <c r="F87" s="24">
        <f t="shared" si="14"/>
        <v>0</v>
      </c>
    </row>
    <row r="88" spans="1:6" x14ac:dyDescent="0.25">
      <c r="A88" s="31">
        <v>29</v>
      </c>
      <c r="B88" s="30">
        <v>42271</v>
      </c>
      <c r="C88" s="28" t="s">
        <v>193</v>
      </c>
      <c r="D88" s="24"/>
      <c r="E88" s="24"/>
      <c r="F88" s="24">
        <f t="shared" si="14"/>
        <v>0</v>
      </c>
    </row>
    <row r="89" spans="1:6" x14ac:dyDescent="0.25">
      <c r="A89" s="31">
        <v>29</v>
      </c>
      <c r="B89" s="30" t="s">
        <v>165</v>
      </c>
      <c r="C89" s="28" t="s">
        <v>166</v>
      </c>
      <c r="D89" s="24"/>
      <c r="E89" s="24"/>
      <c r="F89" s="24">
        <f t="shared" si="14"/>
        <v>0</v>
      </c>
    </row>
    <row r="90" spans="1:6" x14ac:dyDescent="0.25">
      <c r="A90" s="25"/>
      <c r="B90" s="26" t="s">
        <v>127</v>
      </c>
      <c r="C90" s="26" t="s">
        <v>128</v>
      </c>
      <c r="D90" s="27">
        <f t="shared" ref="D90:F90" si="15">D91</f>
        <v>416000</v>
      </c>
      <c r="E90" s="27">
        <f t="shared" si="15"/>
        <v>0</v>
      </c>
      <c r="F90" s="27">
        <f t="shared" si="15"/>
        <v>416000</v>
      </c>
    </row>
    <row r="91" spans="1:6" s="7" customFormat="1" x14ac:dyDescent="0.25">
      <c r="A91" s="46" t="s">
        <v>124</v>
      </c>
      <c r="B91" s="28" t="s">
        <v>116</v>
      </c>
      <c r="C91" s="28" t="s">
        <v>117</v>
      </c>
      <c r="D91" s="45">
        <v>416000</v>
      </c>
      <c r="E91" s="45"/>
      <c r="F91" s="45">
        <f>+D91+E91</f>
        <v>416000</v>
      </c>
    </row>
    <row r="92" spans="1:6" s="7" customFormat="1" x14ac:dyDescent="0.25">
      <c r="A92" s="48"/>
      <c r="B92" s="49">
        <v>18057</v>
      </c>
      <c r="C92" s="50" t="s">
        <v>111</v>
      </c>
      <c r="D92" s="51">
        <f t="shared" ref="D92:F93" si="16">D93</f>
        <v>8600</v>
      </c>
      <c r="E92" s="51">
        <f t="shared" si="16"/>
        <v>-4000</v>
      </c>
      <c r="F92" s="51">
        <f t="shared" si="16"/>
        <v>4600</v>
      </c>
    </row>
    <row r="93" spans="1:6" s="7" customFormat="1" x14ac:dyDescent="0.25">
      <c r="A93" s="48"/>
      <c r="B93" s="49">
        <v>18057001</v>
      </c>
      <c r="C93" s="50" t="s">
        <v>113</v>
      </c>
      <c r="D93" s="51">
        <f t="shared" si="16"/>
        <v>8600</v>
      </c>
      <c r="E93" s="51">
        <f t="shared" si="16"/>
        <v>-4000</v>
      </c>
      <c r="F93" s="51">
        <f t="shared" si="16"/>
        <v>4600</v>
      </c>
    </row>
    <row r="94" spans="1:6" s="6" customFormat="1" x14ac:dyDescent="0.25">
      <c r="A94" s="32" t="s">
        <v>123</v>
      </c>
      <c r="B94" s="33"/>
      <c r="C94" s="33" t="s">
        <v>157</v>
      </c>
      <c r="D94" s="34">
        <f>SUM(D95:D96)</f>
        <v>8600</v>
      </c>
      <c r="E94" s="34">
        <f t="shared" ref="E94:F94" si="17">SUM(E95:E96)</f>
        <v>-4000</v>
      </c>
      <c r="F94" s="34">
        <f t="shared" si="17"/>
        <v>4600</v>
      </c>
    </row>
    <row r="95" spans="1:6" s="6" customFormat="1" x14ac:dyDescent="0.25">
      <c r="A95" s="31" t="s">
        <v>123</v>
      </c>
      <c r="B95" s="28" t="s">
        <v>116</v>
      </c>
      <c r="C95" s="28" t="s">
        <v>117</v>
      </c>
      <c r="D95" s="24">
        <v>3600</v>
      </c>
      <c r="E95" s="24">
        <v>-1600</v>
      </c>
      <c r="F95" s="24">
        <f t="shared" ref="F95:F96" si="18">+D95+E95</f>
        <v>2000</v>
      </c>
    </row>
    <row r="96" spans="1:6" x14ac:dyDescent="0.25">
      <c r="A96" s="31">
        <v>25</v>
      </c>
      <c r="B96" s="30" t="s">
        <v>165</v>
      </c>
      <c r="C96" s="28" t="s">
        <v>166</v>
      </c>
      <c r="D96" s="24">
        <v>5000</v>
      </c>
      <c r="E96" s="24">
        <v>-2400</v>
      </c>
      <c r="F96" s="24">
        <f t="shared" si="18"/>
        <v>2600</v>
      </c>
    </row>
    <row r="97" spans="1:6" x14ac:dyDescent="0.25">
      <c r="A97" s="38"/>
      <c r="B97" s="39"/>
      <c r="C97" s="39"/>
      <c r="D97" s="39"/>
      <c r="E97" s="39"/>
      <c r="F97" s="39"/>
    </row>
    <row r="100" spans="1:6" x14ac:dyDescent="0.25">
      <c r="C100" s="3" t="s">
        <v>132</v>
      </c>
      <c r="D100" s="1">
        <f t="shared" ref="D100:F100" si="19">D10</f>
        <v>14240400</v>
      </c>
      <c r="E100" s="1">
        <f t="shared" si="19"/>
        <v>372500</v>
      </c>
      <c r="F100" s="1">
        <f t="shared" si="19"/>
        <v>14612900</v>
      </c>
    </row>
    <row r="101" spans="1:6" x14ac:dyDescent="0.25">
      <c r="C101" s="3" t="s">
        <v>133</v>
      </c>
      <c r="D101" s="1">
        <f t="shared" ref="D101:F101" si="20">D94</f>
        <v>8600</v>
      </c>
      <c r="E101" s="1">
        <f t="shared" si="20"/>
        <v>-4000</v>
      </c>
      <c r="F101" s="1">
        <f t="shared" si="20"/>
        <v>4600</v>
      </c>
    </row>
    <row r="102" spans="1:6" x14ac:dyDescent="0.25">
      <c r="C102" s="3" t="s">
        <v>134</v>
      </c>
      <c r="D102" s="1">
        <f t="shared" ref="D102:F102" si="21">+D60+D91+D28</f>
        <v>1162400</v>
      </c>
      <c r="E102" s="1">
        <f t="shared" si="21"/>
        <v>0</v>
      </c>
      <c r="F102" s="1">
        <f t="shared" si="21"/>
        <v>1162400</v>
      </c>
    </row>
    <row r="103" spans="1:6" x14ac:dyDescent="0.25">
      <c r="C103" s="3" t="s">
        <v>188</v>
      </c>
      <c r="D103" s="1">
        <f t="shared" ref="D103:F103" si="22">+D43</f>
        <v>0</v>
      </c>
      <c r="E103" s="1">
        <f t="shared" si="22"/>
        <v>28200</v>
      </c>
      <c r="F103" s="1">
        <f t="shared" si="22"/>
        <v>28200</v>
      </c>
    </row>
    <row r="104" spans="1:6" x14ac:dyDescent="0.25">
      <c r="D104" s="4">
        <f t="shared" ref="D104:F104" si="23">SUM(D100:D103)</f>
        <v>15411400</v>
      </c>
      <c r="E104" s="4">
        <f t="shared" si="23"/>
        <v>396700</v>
      </c>
      <c r="F104" s="4">
        <f t="shared" si="23"/>
        <v>15808100</v>
      </c>
    </row>
    <row r="105" spans="1:6" x14ac:dyDescent="0.25">
      <c r="D105" s="1">
        <f t="shared" ref="D105:F105" si="24">+D104-D8</f>
        <v>0</v>
      </c>
      <c r="E105" s="1">
        <f t="shared" si="24"/>
        <v>0</v>
      </c>
      <c r="F105" s="1">
        <f t="shared" si="24"/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33"/>
  <sheetViews>
    <sheetView view="pageBreakPreview" topLeftCell="A7" zoomScale="60" zoomScaleNormal="100" workbookViewId="0">
      <pane xSplit="3" ySplit="1" topLeftCell="D8" activePane="bottomRight" state="frozen"/>
      <selection activeCell="A7" sqref="A7"/>
      <selection pane="topRight" activeCell="D7" sqref="D7"/>
      <selection pane="bottomLeft" activeCell="A8" sqref="A8"/>
      <selection pane="bottomRight" activeCell="E15" sqref="E15"/>
    </sheetView>
  </sheetViews>
  <sheetFormatPr defaultRowHeight="15" x14ac:dyDescent="0.25"/>
  <cols>
    <col min="1" max="1" width="9" bestFit="1" customWidth="1" collapsed="1"/>
    <col min="2" max="2" width="7.5703125" bestFit="1" customWidth="1" collapsed="1"/>
    <col min="3" max="3" width="77.28515625" bestFit="1" customWidth="1" collapsed="1"/>
    <col min="4" max="4" width="14.85546875" bestFit="1" customWidth="1" collapsed="1"/>
    <col min="5" max="5" width="14.28515625" customWidth="1" collapsed="1"/>
    <col min="6" max="6" width="14.85546875" bestFit="1" customWidth="1"/>
    <col min="7" max="7" width="10.85546875" bestFit="1" customWidth="1"/>
    <col min="9" max="9" width="14.28515625" bestFit="1" customWidth="1"/>
  </cols>
  <sheetData>
    <row r="1" spans="1:6" hidden="1" x14ac:dyDescent="0.25"/>
    <row r="2" spans="1:6" hidden="1" x14ac:dyDescent="0.25"/>
    <row r="3" spans="1:6" hidden="1" x14ac:dyDescent="0.25"/>
    <row r="4" spans="1:6" ht="15.75" hidden="1" x14ac:dyDescent="0.25">
      <c r="C4" s="5" t="str">
        <f>'prorač. '!C3</f>
        <v>OSNOVNA ŠKOLA I. GUNDULIĆ</v>
      </c>
    </row>
    <row r="5" spans="1:6" hidden="1" x14ac:dyDescent="0.25"/>
    <row r="6" spans="1:6" hidden="1" x14ac:dyDescent="0.25"/>
    <row r="7" spans="1:6" x14ac:dyDescent="0.25">
      <c r="A7" s="10" t="s">
        <v>0</v>
      </c>
      <c r="B7" s="10" t="s">
        <v>1</v>
      </c>
      <c r="C7" s="10" t="s">
        <v>167</v>
      </c>
      <c r="D7" s="18" t="s">
        <v>212</v>
      </c>
      <c r="E7" s="18" t="s">
        <v>230</v>
      </c>
      <c r="F7" s="18" t="s">
        <v>231</v>
      </c>
    </row>
    <row r="8" spans="1:6" s="9" customFormat="1" x14ac:dyDescent="0.25">
      <c r="A8" s="58"/>
      <c r="B8" s="58"/>
      <c r="C8" s="59" t="s">
        <v>157</v>
      </c>
      <c r="D8" s="60">
        <f t="shared" ref="D8:F8" si="0">SUM(D9:D12)</f>
        <v>8600</v>
      </c>
      <c r="E8" s="60">
        <f t="shared" si="0"/>
        <v>-4000</v>
      </c>
      <c r="F8" s="60">
        <f t="shared" si="0"/>
        <v>4600</v>
      </c>
    </row>
    <row r="9" spans="1:6" x14ac:dyDescent="0.25">
      <c r="A9" s="30" t="s">
        <v>123</v>
      </c>
      <c r="B9" s="30">
        <v>65269</v>
      </c>
      <c r="C9" s="28" t="s">
        <v>185</v>
      </c>
      <c r="D9" s="29">
        <v>1000</v>
      </c>
      <c r="E9" s="29">
        <v>-1000</v>
      </c>
      <c r="F9" s="29">
        <f>+D9+E9</f>
        <v>0</v>
      </c>
    </row>
    <row r="10" spans="1:6" x14ac:dyDescent="0.25">
      <c r="A10" s="28" t="s">
        <v>123</v>
      </c>
      <c r="B10" s="30" t="s">
        <v>168</v>
      </c>
      <c r="C10" s="28" t="s">
        <v>169</v>
      </c>
      <c r="D10" s="29">
        <v>100</v>
      </c>
      <c r="E10" s="29"/>
      <c r="F10" s="29">
        <f t="shared" ref="F10:F12" si="1">+D10+E10</f>
        <v>100</v>
      </c>
    </row>
    <row r="11" spans="1:6" x14ac:dyDescent="0.25">
      <c r="A11" s="28" t="s">
        <v>123</v>
      </c>
      <c r="B11" s="30" t="s">
        <v>170</v>
      </c>
      <c r="C11" s="28" t="s">
        <v>171</v>
      </c>
      <c r="D11" s="29">
        <v>3000</v>
      </c>
      <c r="E11" s="29">
        <v>1500</v>
      </c>
      <c r="F11" s="29">
        <f t="shared" si="1"/>
        <v>4500</v>
      </c>
    </row>
    <row r="12" spans="1:6" x14ac:dyDescent="0.25">
      <c r="A12" s="30">
        <v>25</v>
      </c>
      <c r="B12" s="30">
        <v>66151</v>
      </c>
      <c r="C12" s="28" t="s">
        <v>187</v>
      </c>
      <c r="D12" s="29">
        <v>4500</v>
      </c>
      <c r="E12" s="29">
        <v>-4500</v>
      </c>
      <c r="F12" s="29">
        <f t="shared" si="1"/>
        <v>0</v>
      </c>
    </row>
    <row r="13" spans="1:6" s="9" customFormat="1" x14ac:dyDescent="0.25">
      <c r="A13" s="33"/>
      <c r="B13" s="61"/>
      <c r="C13" s="33" t="s">
        <v>172</v>
      </c>
      <c r="D13" s="34">
        <f t="shared" ref="D13:F13" si="2">D14</f>
        <v>14240400</v>
      </c>
      <c r="E13" s="34">
        <f t="shared" si="2"/>
        <v>372500</v>
      </c>
      <c r="F13" s="34">
        <f t="shared" si="2"/>
        <v>14612900</v>
      </c>
    </row>
    <row r="14" spans="1:6" x14ac:dyDescent="0.25">
      <c r="A14" s="28" t="s">
        <v>120</v>
      </c>
      <c r="B14" s="30" t="s">
        <v>173</v>
      </c>
      <c r="C14" s="28" t="s">
        <v>174</v>
      </c>
      <c r="D14" s="29">
        <v>14240400</v>
      </c>
      <c r="E14" s="29">
        <f>+vanpror.!E10</f>
        <v>372500</v>
      </c>
      <c r="F14" s="29">
        <f>+D14+E14</f>
        <v>14612900</v>
      </c>
    </row>
    <row r="15" spans="1:6" s="9" customFormat="1" x14ac:dyDescent="0.25">
      <c r="A15" s="33"/>
      <c r="B15" s="61"/>
      <c r="C15" s="33" t="s">
        <v>156</v>
      </c>
      <c r="D15" s="34">
        <f t="shared" ref="D15:F15" si="3">SUM(D16:D22)</f>
        <v>1162400</v>
      </c>
      <c r="E15" s="34">
        <f t="shared" si="3"/>
        <v>0</v>
      </c>
      <c r="F15" s="34">
        <f t="shared" si="3"/>
        <v>1162400</v>
      </c>
    </row>
    <row r="16" spans="1:6" x14ac:dyDescent="0.25">
      <c r="A16" s="28" t="s">
        <v>124</v>
      </c>
      <c r="B16" s="30" t="s">
        <v>173</v>
      </c>
      <c r="C16" s="28" t="s">
        <v>174</v>
      </c>
      <c r="D16" s="29">
        <v>145000</v>
      </c>
      <c r="E16" s="29"/>
      <c r="F16" s="29">
        <f t="shared" ref="F16:F22" si="4">+D16+E16</f>
        <v>145000</v>
      </c>
    </row>
    <row r="17" spans="1:9" x14ac:dyDescent="0.25">
      <c r="A17" s="28" t="s">
        <v>124</v>
      </c>
      <c r="B17" s="30" t="s">
        <v>175</v>
      </c>
      <c r="C17" s="28" t="s">
        <v>176</v>
      </c>
      <c r="D17" s="29">
        <v>7000</v>
      </c>
      <c r="E17" s="29"/>
      <c r="F17" s="29">
        <f t="shared" si="4"/>
        <v>7000</v>
      </c>
    </row>
    <row r="18" spans="1:9" x14ac:dyDescent="0.25">
      <c r="A18" s="28" t="s">
        <v>124</v>
      </c>
      <c r="B18" s="30" t="s">
        <v>177</v>
      </c>
      <c r="C18" s="28" t="s">
        <v>178</v>
      </c>
      <c r="D18" s="29">
        <v>416000</v>
      </c>
      <c r="E18" s="29"/>
      <c r="F18" s="29">
        <f t="shared" si="4"/>
        <v>416000</v>
      </c>
    </row>
    <row r="19" spans="1:9" x14ac:dyDescent="0.25">
      <c r="A19" s="28" t="s">
        <v>124</v>
      </c>
      <c r="B19" s="30" t="s">
        <v>179</v>
      </c>
      <c r="C19" s="28" t="s">
        <v>180</v>
      </c>
      <c r="D19" s="29">
        <v>590000</v>
      </c>
      <c r="E19" s="29"/>
      <c r="F19" s="29">
        <f t="shared" si="4"/>
        <v>590000</v>
      </c>
    </row>
    <row r="20" spans="1:9" x14ac:dyDescent="0.25">
      <c r="A20" s="28"/>
      <c r="B20" s="30">
        <v>65269</v>
      </c>
      <c r="C20" s="28" t="s">
        <v>185</v>
      </c>
      <c r="D20" s="29"/>
      <c r="E20" s="29"/>
      <c r="F20" s="29">
        <f t="shared" si="4"/>
        <v>0</v>
      </c>
    </row>
    <row r="21" spans="1:9" x14ac:dyDescent="0.25">
      <c r="A21" s="30" t="s">
        <v>124</v>
      </c>
      <c r="B21" s="30">
        <v>66313</v>
      </c>
      <c r="C21" s="28" t="s">
        <v>186</v>
      </c>
      <c r="D21" s="29">
        <v>3000</v>
      </c>
      <c r="E21" s="29"/>
      <c r="F21" s="29">
        <f t="shared" si="4"/>
        <v>3000</v>
      </c>
    </row>
    <row r="22" spans="1:9" x14ac:dyDescent="0.25">
      <c r="A22" s="28" t="s">
        <v>124</v>
      </c>
      <c r="B22" s="30" t="s">
        <v>181</v>
      </c>
      <c r="C22" s="28" t="s">
        <v>182</v>
      </c>
      <c r="D22" s="29">
        <v>1400</v>
      </c>
      <c r="E22" s="29"/>
      <c r="F22" s="29">
        <f t="shared" si="4"/>
        <v>1400</v>
      </c>
    </row>
    <row r="23" spans="1:9" s="9" customFormat="1" x14ac:dyDescent="0.25">
      <c r="A23" s="33"/>
      <c r="B23" s="61"/>
      <c r="C23" s="33" t="s">
        <v>189</v>
      </c>
      <c r="D23" s="34">
        <f t="shared" ref="D23:F23" si="5">+D24</f>
        <v>0</v>
      </c>
      <c r="E23" s="34">
        <f t="shared" si="5"/>
        <v>28200</v>
      </c>
      <c r="F23" s="34">
        <f t="shared" si="5"/>
        <v>28200</v>
      </c>
    </row>
    <row r="24" spans="1:9" x14ac:dyDescent="0.25">
      <c r="A24" s="62">
        <v>29</v>
      </c>
      <c r="B24" s="62">
        <v>92211</v>
      </c>
      <c r="C24" s="63" t="s">
        <v>190</v>
      </c>
      <c r="D24" s="64"/>
      <c r="E24" s="64">
        <v>28200</v>
      </c>
      <c r="F24" s="64">
        <f>+D24+E24</f>
        <v>28200</v>
      </c>
    </row>
    <row r="25" spans="1:9" x14ac:dyDescent="0.25">
      <c r="A25" s="11"/>
      <c r="B25" s="11"/>
      <c r="C25" s="11"/>
      <c r="D25" s="11"/>
      <c r="E25" s="11"/>
      <c r="F25" s="11"/>
    </row>
    <row r="27" spans="1:9" x14ac:dyDescent="0.25">
      <c r="C27" s="12" t="s">
        <v>183</v>
      </c>
      <c r="D27" s="4">
        <f t="shared" ref="D27:F27" si="6">+D8+D13+D15+D23</f>
        <v>15411400</v>
      </c>
      <c r="E27" s="4">
        <f t="shared" si="6"/>
        <v>396700</v>
      </c>
      <c r="F27" s="4">
        <f t="shared" si="6"/>
        <v>15808100</v>
      </c>
    </row>
    <row r="28" spans="1:9" ht="15.75" x14ac:dyDescent="0.25">
      <c r="C28" s="13"/>
      <c r="D28" s="13"/>
      <c r="E28" s="13"/>
      <c r="F28" s="13"/>
    </row>
    <row r="29" spans="1:9" x14ac:dyDescent="0.25">
      <c r="C29" s="3" t="s">
        <v>132</v>
      </c>
      <c r="D29" s="14">
        <f>+D13</f>
        <v>14240400</v>
      </c>
      <c r="E29" s="14">
        <f t="shared" ref="E29:F29" si="7">+E13</f>
        <v>372500</v>
      </c>
      <c r="F29" s="14">
        <f t="shared" si="7"/>
        <v>14612900</v>
      </c>
      <c r="G29" s="1">
        <f>+E29-vanpror.!E100</f>
        <v>0</v>
      </c>
    </row>
    <row r="30" spans="1:9" x14ac:dyDescent="0.25">
      <c r="C30" s="3" t="s">
        <v>133</v>
      </c>
      <c r="D30" s="14">
        <f t="shared" ref="D30:F30" si="8">+D8</f>
        <v>8600</v>
      </c>
      <c r="E30" s="14">
        <f t="shared" si="8"/>
        <v>-4000</v>
      </c>
      <c r="F30" s="14">
        <f t="shared" si="8"/>
        <v>4600</v>
      </c>
      <c r="G30" s="1">
        <f>+E30-vanpror.!E101</f>
        <v>0</v>
      </c>
    </row>
    <row r="31" spans="1:9" x14ac:dyDescent="0.25">
      <c r="C31" s="3" t="s">
        <v>134</v>
      </c>
      <c r="D31" s="14">
        <f t="shared" ref="D31:F31" si="9">+D15</f>
        <v>1162400</v>
      </c>
      <c r="E31" s="14">
        <f t="shared" si="9"/>
        <v>0</v>
      </c>
      <c r="F31" s="14">
        <f t="shared" si="9"/>
        <v>1162400</v>
      </c>
      <c r="G31" s="1">
        <f>+E31-vanpror.!E102</f>
        <v>0</v>
      </c>
    </row>
    <row r="32" spans="1:9" x14ac:dyDescent="0.25">
      <c r="C32" s="3" t="s">
        <v>188</v>
      </c>
      <c r="D32" s="14">
        <f t="shared" ref="D32:F32" si="10">+D23</f>
        <v>0</v>
      </c>
      <c r="E32" s="14">
        <f t="shared" si="10"/>
        <v>28200</v>
      </c>
      <c r="F32" s="14">
        <f t="shared" si="10"/>
        <v>28200</v>
      </c>
      <c r="G32" s="1">
        <f>+E32-vanpror.!E103</f>
        <v>0</v>
      </c>
      <c r="I32" s="1"/>
    </row>
    <row r="33" spans="4:9" x14ac:dyDescent="0.25">
      <c r="D33" s="15">
        <f t="shared" ref="D33:F33" si="11">SUM(D29:D32)</f>
        <v>15411400</v>
      </c>
      <c r="E33" s="15">
        <f t="shared" si="11"/>
        <v>396700</v>
      </c>
      <c r="F33" s="15">
        <f t="shared" si="11"/>
        <v>15808100</v>
      </c>
      <c r="G33" s="4">
        <f>+E33-vanpror.!E104</f>
        <v>0</v>
      </c>
      <c r="I33" s="1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colBreaks count="1" manualBreakCount="1">
    <brk id="2" max="2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CF380-0E5C-48FF-AC1E-B3EF8EC47593}">
  <dimension ref="B3:D9"/>
  <sheetViews>
    <sheetView workbookViewId="0"/>
  </sheetViews>
  <sheetFormatPr defaultRowHeight="15" x14ac:dyDescent="0.25"/>
  <cols>
    <col min="1" max="1" width="9.140625" style="66"/>
    <col min="2" max="2" width="35.5703125" style="66" bestFit="1" customWidth="1"/>
    <col min="3" max="4" width="10.140625" style="67" bestFit="1" customWidth="1"/>
    <col min="5" max="16384" width="9.140625" style="66"/>
  </cols>
  <sheetData>
    <row r="3" spans="2:4" x14ac:dyDescent="0.25">
      <c r="B3" s="66" t="s">
        <v>205</v>
      </c>
      <c r="C3" s="67">
        <v>25000</v>
      </c>
      <c r="D3" s="67">
        <f>+C3/1.05</f>
        <v>23809.523809523809</v>
      </c>
    </row>
    <row r="4" spans="2:4" x14ac:dyDescent="0.25">
      <c r="B4" s="66" t="s">
        <v>206</v>
      </c>
      <c r="C4" s="67">
        <v>70000</v>
      </c>
      <c r="D4" s="67">
        <f>+C4/1.13</f>
        <v>61946.902654867263</v>
      </c>
    </row>
    <row r="5" spans="2:4" x14ac:dyDescent="0.25">
      <c r="B5" s="66" t="s">
        <v>207</v>
      </c>
      <c r="C5" s="67">
        <v>25000</v>
      </c>
      <c r="D5" s="67">
        <f>+C5/1.05</f>
        <v>23809.523809523809</v>
      </c>
    </row>
    <row r="6" spans="2:4" x14ac:dyDescent="0.25">
      <c r="B6" s="66" t="s">
        <v>208</v>
      </c>
      <c r="C6" s="67">
        <v>129000</v>
      </c>
      <c r="D6" s="67">
        <f>+C6/1.25</f>
        <v>103200</v>
      </c>
    </row>
    <row r="7" spans="2:4" x14ac:dyDescent="0.25">
      <c r="B7" s="66" t="s">
        <v>209</v>
      </c>
      <c r="C7" s="67">
        <v>50000</v>
      </c>
      <c r="D7" s="67">
        <f>+C7/1.25</f>
        <v>40000</v>
      </c>
    </row>
    <row r="8" spans="2:4" x14ac:dyDescent="0.25">
      <c r="B8" s="66" t="s">
        <v>210</v>
      </c>
      <c r="C8" s="67">
        <v>170000</v>
      </c>
      <c r="D8" s="67">
        <f>+C8/1.13</f>
        <v>150442.47787610622</v>
      </c>
    </row>
    <row r="9" spans="2:4" x14ac:dyDescent="0.25">
      <c r="B9" s="66" t="s">
        <v>211</v>
      </c>
      <c r="C9" s="67">
        <v>38000</v>
      </c>
      <c r="D9" s="67">
        <f>+C9/1.13</f>
        <v>33628.318584070803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Naslovna</vt:lpstr>
      <vt:lpstr>KONSOLIDIRANI</vt:lpstr>
      <vt:lpstr>prorač. </vt:lpstr>
      <vt:lpstr>vanpror.</vt:lpstr>
      <vt:lpstr>vanpror. prihodi</vt:lpstr>
      <vt:lpstr>Sheet1</vt:lpstr>
      <vt:lpstr>KONSOLIDIRANI!Print_Area</vt:lpstr>
      <vt:lpstr>Naslovna!Print_Area</vt:lpstr>
      <vt:lpstr>'vanpror. prihodi'!Print_Area</vt:lpstr>
      <vt:lpstr>KONSOLIDIRANI!Print_Titles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Andrijana</cp:lastModifiedBy>
  <cp:lastPrinted>2022-07-29T08:10:16Z</cp:lastPrinted>
  <dcterms:created xsi:type="dcterms:W3CDTF">2021-08-11T09:31:15Z</dcterms:created>
  <dcterms:modified xsi:type="dcterms:W3CDTF">2022-07-29T08:10:44Z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2.2.0</vt:lpwstr>
  </property>
</Properties>
</file>